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\\ctu2008.cz\Profiles\Home\subrtp\My Documents\PAVEL\NGN\Cost reduction\Finální dokumenty\"/>
    </mc:Choice>
  </mc:AlternateContent>
  <xr:revisionPtr revIDLastSave="0" documentId="8_{83207D6B-544A-4587-A3EC-21372116664E}" xr6:coauthVersionLast="31" xr6:coauthVersionMax="31" xr10:uidLastSave="{00000000-0000-0000-0000-000000000000}"/>
  <bookViews>
    <workbookView xWindow="0" yWindow="0" windowWidth="25200" windowHeight="11160" activeTab="2" xr2:uid="{00000000-000D-0000-FFFF-FFFF00000000}"/>
  </bookViews>
  <sheets>
    <sheet name="Vysvětlivky a definice" sheetId="2" r:id="rId1"/>
    <sheet name="Vstupy" sheetId="1" r:id="rId2"/>
    <sheet name="Odpisy" sheetId="3" r:id="rId3"/>
    <sheet name="Kalkulace a výstupy" sheetId="4" r:id="rId4"/>
    <sheet name="Jednorázové ceny" sheetId="5" r:id="rId5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3" l="1"/>
  <c r="E16" i="3"/>
  <c r="E14" i="3"/>
  <c r="F25" i="3" l="1"/>
  <c r="E25" i="3"/>
  <c r="G25" i="3" l="1"/>
  <c r="E20" i="4" s="1"/>
  <c r="J20" i="4" s="1"/>
  <c r="K20" i="4" s="1"/>
  <c r="F20" i="4"/>
  <c r="I9" i="5"/>
  <c r="F7" i="5"/>
  <c r="G7" i="5" s="1"/>
  <c r="H7" i="5" s="1"/>
  <c r="F8" i="5"/>
  <c r="G8" i="5" s="1"/>
  <c r="I8" i="5" s="1"/>
  <c r="G20" i="4" l="1"/>
  <c r="I20" i="4" s="1"/>
  <c r="H20" i="4"/>
  <c r="G10" i="5"/>
  <c r="G12" i="5" s="1"/>
  <c r="G14" i="5" s="1"/>
  <c r="G15" i="5" s="1"/>
  <c r="I7" i="5"/>
  <c r="I10" i="5" s="1"/>
  <c r="I12" i="5" s="1"/>
  <c r="I14" i="5" s="1"/>
  <c r="I15" i="5" s="1"/>
  <c r="E36" i="3" l="1"/>
  <c r="E34" i="3"/>
  <c r="F29" i="4" s="1"/>
  <c r="E33" i="3"/>
  <c r="F28" i="4" s="1"/>
  <c r="E31" i="3"/>
  <c r="F26" i="4" s="1"/>
  <c r="E29" i="3"/>
  <c r="F24" i="4" s="1"/>
  <c r="E27" i="3"/>
  <c r="F22" i="4" s="1"/>
  <c r="E23" i="3"/>
  <c r="F18" i="4" s="1"/>
  <c r="E22" i="3"/>
  <c r="F17" i="4" s="1"/>
  <c r="E21" i="3"/>
  <c r="F16" i="4" s="1"/>
  <c r="E20" i="3"/>
  <c r="F15" i="4" s="1"/>
  <c r="E18" i="3"/>
  <c r="F13" i="4" s="1"/>
  <c r="E17" i="3"/>
  <c r="F11" i="4" l="1"/>
  <c r="F10" i="4"/>
  <c r="F7" i="4"/>
  <c r="F8" i="4"/>
  <c r="F9" i="4"/>
  <c r="F12" i="4"/>
  <c r="F31" i="4"/>
  <c r="F36" i="3" l="1"/>
  <c r="G36" i="3" s="1"/>
  <c r="E31" i="4" s="1"/>
  <c r="F34" i="3"/>
  <c r="G34" i="3" s="1"/>
  <c r="E29" i="4" s="1"/>
  <c r="F33" i="3"/>
  <c r="G33" i="3" s="1"/>
  <c r="E28" i="4" s="1"/>
  <c r="F31" i="3"/>
  <c r="G31" i="3" s="1"/>
  <c r="E26" i="4" s="1"/>
  <c r="F29" i="3"/>
  <c r="G29" i="3" s="1"/>
  <c r="E24" i="4" s="1"/>
  <c r="F27" i="3"/>
  <c r="G27" i="3" s="1"/>
  <c r="E22" i="4" s="1"/>
  <c r="F23" i="3"/>
  <c r="G23" i="3" s="1"/>
  <c r="E18" i="4" s="1"/>
  <c r="F22" i="3"/>
  <c r="G22" i="3" s="1"/>
  <c r="E17" i="4" s="1"/>
  <c r="F21" i="3"/>
  <c r="G21" i="3" s="1"/>
  <c r="E16" i="4" s="1"/>
  <c r="F20" i="3"/>
  <c r="G20" i="3" s="1"/>
  <c r="E15" i="4" s="1"/>
  <c r="F18" i="3"/>
  <c r="G18" i="3" s="1"/>
  <c r="E13" i="4" s="1"/>
  <c r="F17" i="3"/>
  <c r="G17" i="3" s="1"/>
  <c r="F16" i="3"/>
  <c r="G16" i="3" s="1"/>
  <c r="F15" i="3"/>
  <c r="G15" i="3" s="1"/>
  <c r="E9" i="4" s="1"/>
  <c r="F14" i="3"/>
  <c r="G14" i="3" s="1"/>
  <c r="E11" i="4" l="1"/>
  <c r="E10" i="4"/>
  <c r="H10" i="4" s="1"/>
  <c r="E7" i="4"/>
  <c r="G7" i="4" s="1"/>
  <c r="E8" i="4"/>
  <c r="E12" i="4"/>
  <c r="J9" i="4"/>
  <c r="K9" i="4" s="1"/>
  <c r="H9" i="4"/>
  <c r="G9" i="4"/>
  <c r="H12" i="4"/>
  <c r="J15" i="4"/>
  <c r="K15" i="4" s="1"/>
  <c r="H15" i="4"/>
  <c r="G15" i="4"/>
  <c r="J17" i="4"/>
  <c r="K17" i="4" s="1"/>
  <c r="H17" i="4"/>
  <c r="G17" i="4"/>
  <c r="J22" i="4"/>
  <c r="K22" i="4" s="1"/>
  <c r="H22" i="4"/>
  <c r="G22" i="4"/>
  <c r="J26" i="4"/>
  <c r="K26" i="4" s="1"/>
  <c r="H26" i="4"/>
  <c r="G26" i="4"/>
  <c r="J29" i="4"/>
  <c r="K29" i="4" s="1"/>
  <c r="H29" i="4"/>
  <c r="G29" i="4"/>
  <c r="H7" i="4"/>
  <c r="G13" i="4"/>
  <c r="J13" i="4"/>
  <c r="K13" i="4" s="1"/>
  <c r="H13" i="4"/>
  <c r="G16" i="4"/>
  <c r="J16" i="4"/>
  <c r="K16" i="4" s="1"/>
  <c r="H16" i="4"/>
  <c r="G18" i="4"/>
  <c r="J18" i="4"/>
  <c r="K18" i="4" s="1"/>
  <c r="H18" i="4"/>
  <c r="G24" i="4"/>
  <c r="J24" i="4"/>
  <c r="K24" i="4" s="1"/>
  <c r="H24" i="4"/>
  <c r="G28" i="4"/>
  <c r="J28" i="4"/>
  <c r="K28" i="4" s="1"/>
  <c r="H28" i="4"/>
  <c r="G31" i="4"/>
  <c r="J31" i="4"/>
  <c r="K31" i="4" s="1"/>
  <c r="H31" i="4"/>
  <c r="G10" i="4" l="1"/>
  <c r="I10" i="4" s="1"/>
  <c r="J10" i="4" s="1"/>
  <c r="K10" i="4" s="1"/>
  <c r="G11" i="4"/>
  <c r="H11" i="4"/>
  <c r="I26" i="4"/>
  <c r="I17" i="4"/>
  <c r="I28" i="4"/>
  <c r="I18" i="4"/>
  <c r="I13" i="4"/>
  <c r="I31" i="4"/>
  <c r="I24" i="4"/>
  <c r="I16" i="4"/>
  <c r="I29" i="4"/>
  <c r="I22" i="4"/>
  <c r="I15" i="4"/>
  <c r="I9" i="4"/>
  <c r="G12" i="4"/>
  <c r="I12" i="4" s="1"/>
  <c r="H8" i="4"/>
  <c r="G8" i="4"/>
  <c r="I7" i="4"/>
  <c r="J7" i="4" s="1"/>
  <c r="K7" i="4" s="1"/>
  <c r="I11" i="4" l="1"/>
  <c r="J11" i="4" s="1"/>
  <c r="K11" i="4" s="1"/>
  <c r="J12" i="4"/>
  <c r="K12" i="4" s="1"/>
  <c r="I8" i="4"/>
  <c r="J8" i="4" s="1"/>
  <c r="K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VOPALECKÝ Jaroslav</author>
  </authors>
  <commentList>
    <comment ref="G9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VOPALECKÝ Jaroslav:</t>
        </r>
        <r>
          <rPr>
            <sz val="9"/>
            <color indexed="81"/>
            <rFont val="Tahoma"/>
            <family val="2"/>
            <charset val="238"/>
          </rPr>
          <t xml:space="preserve">
předpokládané využívání 60% kapacity, např. 3 trubičeky z 5 (zbytek určen pro servisní zásahy)</t>
        </r>
      </text>
    </comment>
  </commentList>
</comments>
</file>

<file path=xl/sharedStrings.xml><?xml version="1.0" encoding="utf-8"?>
<sst xmlns="http://schemas.openxmlformats.org/spreadsheetml/2006/main" count="250" uniqueCount="114">
  <si>
    <t>Výkop</t>
  </si>
  <si>
    <t>HDPE trubka</t>
  </si>
  <si>
    <t>Trubička</t>
  </si>
  <si>
    <t>Potrubí</t>
  </si>
  <si>
    <t>Prvek pasivní infrastruktury (PI)</t>
  </si>
  <si>
    <t>Životnost</t>
  </si>
  <si>
    <t>(roky)</t>
  </si>
  <si>
    <t>WACC (cena kapitálu)</t>
  </si>
  <si>
    <t>Sloupy dřevěné</t>
  </si>
  <si>
    <t>Sloupy betonové</t>
  </si>
  <si>
    <t>Stožáry příhradové</t>
  </si>
  <si>
    <t>Spojka HDPE</t>
  </si>
  <si>
    <t>Další typ potrubí</t>
  </si>
  <si>
    <t>Kabelovody</t>
  </si>
  <si>
    <t>Kabelovod (otvor)</t>
  </si>
  <si>
    <t>Rozvodné skříně</t>
  </si>
  <si>
    <t>Rozvodná skříň (dle typu)</t>
  </si>
  <si>
    <t>Budovy</t>
  </si>
  <si>
    <t>Pronájem technologické plochy</t>
  </si>
  <si>
    <t>Anténní nosiče</t>
  </si>
  <si>
    <t>Střešní nástavba pro antény</t>
  </si>
  <si>
    <t>Přístup k anténě a napájení</t>
  </si>
  <si>
    <t xml:space="preserve">Stožáry a věže </t>
  </si>
  <si>
    <t>Věž víceúčelová</t>
  </si>
  <si>
    <t>Podpůrné konstrukce</t>
  </si>
  <si>
    <t>Konstrukce podůrná (dle typu)</t>
  </si>
  <si>
    <t>Jednoduchá anuita pro výpočet ročních odpisů</t>
  </si>
  <si>
    <t>C roční kapitálová platba,</t>
  </si>
  <si>
    <t>It=0 hodnota aktiva na začátku období,</t>
  </si>
  <si>
    <t>r cena kapitálu,</t>
  </si>
  <si>
    <t>n životnost aktiva.</t>
  </si>
  <si>
    <t xml:space="preserve">Pořizovací cena </t>
  </si>
  <si>
    <t>(Kč na jednotku)</t>
  </si>
  <si>
    <t>Anuitní  koeficient</t>
  </si>
  <si>
    <t>Ostatní vstupy do kalkulace</t>
  </si>
  <si>
    <t>Roční odpisy</t>
  </si>
  <si>
    <t xml:space="preserve">Přirážka provozních nákladů </t>
  </si>
  <si>
    <t>Přirážka režijní</t>
  </si>
  <si>
    <t>Přirážka na prodej a péči o zákazníka</t>
  </si>
  <si>
    <t xml:space="preserve">% z odpisů a provozních nákladů </t>
  </si>
  <si>
    <t>% z pořizovací ceny aktiva</t>
  </si>
  <si>
    <t xml:space="preserve">% ze součtu všech nákladů </t>
  </si>
  <si>
    <t>% trvale využitelné kapacity v HDPE (bez rezervy)</t>
  </si>
  <si>
    <t>% odpovídající kapacitě 1 otvoru v kabelovodu</t>
  </si>
  <si>
    <t>% využití pro prvek PI (sdílení s jinými prvky)</t>
  </si>
  <si>
    <t>% využití pro HDPE (sdílení s jinými prvky)</t>
  </si>
  <si>
    <r>
      <t>plocha v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využitá pro prvek PI </t>
    </r>
  </si>
  <si>
    <t>Poznámka</t>
  </si>
  <si>
    <t>Prodej a péče o zákazníka</t>
  </si>
  <si>
    <t>Provozní náklady</t>
  </si>
  <si>
    <t>Billing</t>
  </si>
  <si>
    <t>Režie</t>
  </si>
  <si>
    <t>Roční náklady celkem</t>
  </si>
  <si>
    <t>Cena měsíčního pronájmu</t>
  </si>
  <si>
    <t>Konstrukce podpůrná (dle typu)</t>
  </si>
  <si>
    <t xml:space="preserve">Kalkulace ceny bude provedena vlastníkem infrastruktury v souladu se zásadou nákladové orientace ceny, může zahrnovat pouze efektivně a účelně vynaložené náklady na pořízení aktiva včetně přiměřeného zisku. </t>
  </si>
  <si>
    <t xml:space="preserve">Přiměřený zisk se stanovuje procentem návratnosti z vloženého kapitálu WACC (weighted average cost of capital). </t>
  </si>
  <si>
    <t xml:space="preserve">Pro zjištění ročních odpisů se použije standardní (jednoduchá) anuita. </t>
  </si>
  <si>
    <t xml:space="preserve">Výše provozních nákladů se pro všechny prvky fyzické infrastruktury vypočte procentní přirážkou z pořizovací ceny, která odráží průměrná náklady na provoz a údržbu bez ohledu na to, v jakém období svého životního cyklu se právě konkrétní prvek pasivní infrastruktury nachází. </t>
  </si>
  <si>
    <t xml:space="preserve">Procentní přirážkou z úplných provozních nákladů (odpisy včetně provozních nákladů) se stanoví i výše dalších nákladů spojených se zajištěním prodeje a péčí o zákazníka a billing (fakturační systém).  </t>
  </si>
  <si>
    <t>Režijní přirážka (mark up) je určena na krytí nákladů spojených s administrativním fungováním a řízením společnosti, která službu pronájmu pasivní infrastruktury poskytuje. Vypočte se procentem ze součtu všech doposud přiřazených nákladů na danou službu.</t>
  </si>
  <si>
    <t>Kalkulace cen pronájmu prvků pasivní fyzické infrastruktury se provádí na tyto prvky:</t>
  </si>
  <si>
    <t xml:space="preserve">HDPE trubka </t>
  </si>
  <si>
    <t>HDPE trubka včetně uložení do výkopu</t>
  </si>
  <si>
    <t>Trubička včetně podílu HDPE a výkopu</t>
  </si>
  <si>
    <t>Trubička včetně HDPE</t>
  </si>
  <si>
    <t>počet disponibilních mikrotrubiček uvnitř HDPE (bez rezrvy)</t>
  </si>
  <si>
    <t>Paušální cena za billing</t>
  </si>
  <si>
    <t>Přístup do pasivní infrastruktury (PI)
- jednorázové ceny</t>
  </si>
  <si>
    <t>Průzkum fyzické infrastruktury na místě</t>
  </si>
  <si>
    <t>Projekt technického provedení přístupu k fyzické infrastruktuře</t>
  </si>
  <si>
    <t>Osobní náklady na činnost</t>
  </si>
  <si>
    <t>Objem</t>
  </si>
  <si>
    <t>(počet jednotek/minut)</t>
  </si>
  <si>
    <t>(Kč / %)</t>
  </si>
  <si>
    <t>Osobní náklady na pracovníka</t>
  </si>
  <si>
    <t>Kč na 1 hodinu činnosti</t>
  </si>
  <si>
    <t>Průměrné cestovní náhrady na 1 km</t>
  </si>
  <si>
    <t xml:space="preserve">Kč na 1 km a pracovníka </t>
  </si>
  <si>
    <t>Další vedlejší výdaje na průzkum</t>
  </si>
  <si>
    <t>Náklady celkem</t>
  </si>
  <si>
    <t>xxx</t>
  </si>
  <si>
    <t>Přímé náklady celkem</t>
  </si>
  <si>
    <t>Jednotkové náklady</t>
  </si>
  <si>
    <t>Cestovné dle km</t>
  </si>
  <si>
    <t>(Kč)</t>
  </si>
  <si>
    <t>Náklady celkem na projekt</t>
  </si>
  <si>
    <t>Referenční kalkulační model ČTÚ
(pro informaci)</t>
  </si>
  <si>
    <t>Kolektory</t>
  </si>
  <si>
    <t>Inspekční komory</t>
  </si>
  <si>
    <t>Vstupní šachty</t>
  </si>
  <si>
    <t>Přirážka na billing</t>
  </si>
  <si>
    <t xml:space="preserve">Ukončení linových staveb </t>
  </si>
  <si>
    <t xml:space="preserve">Přístup k liniovým stavbám </t>
  </si>
  <si>
    <t>Zařízení pro umístění HDPE trubky nebo kabelu</t>
  </si>
  <si>
    <t>Další typy potrubí</t>
  </si>
  <si>
    <t>Individuální kalkulace pro nestandardní prvky fyzické infrastruktury.</t>
  </si>
  <si>
    <t>Pronájem HDPE trubky zahrnuje i kalkulované náklady na její uložení (nejčastěji do výkopu).</t>
  </si>
  <si>
    <t>Náklady vstupují do ceny pronájmu prvku fyzické infrastruktury uloženého do země.</t>
  </si>
  <si>
    <t>Pronájem trubičky není samostatnou položkou, do ceny vstupuje i podíl kalkulovaných nákladů na HDPE trubku včetně její uložení.</t>
  </si>
  <si>
    <t>Cena přístupu do kolektoru se kalkuluje individuální kalkulací zohledňující podmínky pořízení tohoto prvku. Součástí ceny jsou i náklady na zajištění přístupu do kolektoru.</t>
  </si>
  <si>
    <t>Individuální kalkulace nákladů na otvor podle skutečného profilu (počtu otvorů) kabelovodu, který je předmětem pronájmu.</t>
  </si>
  <si>
    <t xml:space="preserve">Tento prvek nemá samostatné využití, je součástí pořizovací ceny liniového prvku. Náklady na inspekční komory vstupují do ceny pronájmu liniového prvku fyzické infrastruktury. </t>
  </si>
  <si>
    <t xml:space="preserve">Vstupní šachta je logickým místem ukončení kabelovodu, přístupu k potrubí (HDPE chráničkám) nebo obdobným liniovým prvkům fyzické infrastruktury. Náklady na vstupní šachty vstupují do ceny pronájmu liniového prvku fyzické infrastruktury. </t>
  </si>
  <si>
    <t>Kolektor</t>
  </si>
  <si>
    <r>
      <t>(%, ks, m</t>
    </r>
    <r>
      <rPr>
        <b/>
        <vertAlign val="superscript"/>
        <sz val="10"/>
        <color theme="0"/>
        <rFont val="Arial"/>
        <family val="2"/>
        <charset val="238"/>
      </rPr>
      <t xml:space="preserve">2, </t>
    </r>
    <r>
      <rPr>
        <b/>
        <sz val="10"/>
        <color theme="0"/>
        <rFont val="Arial"/>
        <family val="2"/>
        <charset val="238"/>
      </rPr>
      <t>m</t>
    </r>
    <r>
      <rPr>
        <b/>
        <vertAlign val="superscript"/>
        <sz val="10"/>
        <color theme="0"/>
        <rFont val="Arial"/>
        <family val="2"/>
        <charset val="238"/>
      </rPr>
      <t>3</t>
    </r>
    <r>
      <rPr>
        <b/>
        <sz val="10"/>
        <color theme="0"/>
        <rFont val="Arial"/>
        <family val="2"/>
        <charset val="238"/>
      </rPr>
      <t>)</t>
    </r>
  </si>
  <si>
    <t>% odpovídající ploše zabrané prvky sítě el. komunikací</t>
  </si>
  <si>
    <t>Reálná cena použitelné kapacity</t>
  </si>
  <si>
    <t>Náklady na spojku HDPE (vstup pro jiného operátora) se zahrnují do celkové ceny za pronájem trubky HDPE.</t>
  </si>
  <si>
    <t xml:space="preserve">Kalkulace nákladů na umístění vnitřní jednotky anténního systému, zpravidla bude součástí pronájmu prostor v budovách pro kolokaci zařízení a provozních nákladů (energie). </t>
  </si>
  <si>
    <t>Přípravné práce spojené s projektem a provedením stavby</t>
  </si>
  <si>
    <t xml:space="preserve">Geodetické práce </t>
  </si>
  <si>
    <t>Přípravné práce související s poskytnutím přístupu k fyzické infrastruktuře</t>
  </si>
  <si>
    <t>Využití prvku pro umístění PI - použitelná kapacita
(sdílení s jinými prvky)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</si>
</sst>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%"/>
    <numFmt numFmtId="166" formatCode="#,##0\ &quot;Kč&quot;"/>
    <numFmt numFmtId="167" formatCode="0.0000"/>
    <numFmt numFmtId="168" formatCode="#,##0.00000"/>
    <numFmt numFmtId="169" formatCode="#,##0.00\ &quot;Kč&quot;"/>
    <numFmt numFmtId="170" formatCode="#,##0.00\ _K_č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mbria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581B2"/>
        <bgColor indexed="64"/>
      </patternFill>
    </fill>
    <fill>
      <patternFill patternType="solid">
        <fgColor rgb="FFEDEAF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164" fontId="3" fillId="0" borderId="2" xfId="0" quotePrefix="1" applyNumberFormat="1" applyFont="1" applyFill="1" applyBorder="1" applyAlignment="1">
      <alignment horizontal="center" vertical="center"/>
    </xf>
    <xf numFmtId="0" fontId="0" fillId="7" borderId="0" xfId="0" applyFill="1"/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64" fontId="3" fillId="0" borderId="4" xfId="0" quotePrefix="1" applyNumberFormat="1" applyFont="1" applyFill="1" applyBorder="1" applyAlignment="1">
      <alignment horizontal="center" vertical="center"/>
    </xf>
    <xf numFmtId="0" fontId="0" fillId="0" borderId="0" xfId="0" applyBorder="1"/>
    <xf numFmtId="1" fontId="3" fillId="4" borderId="0" xfId="0" quotePrefix="1" applyNumberFormat="1" applyFont="1" applyFill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/>
    <xf numFmtId="166" fontId="3" fillId="0" borderId="0" xfId="0" quotePrefix="1" applyNumberFormat="1" applyFont="1" applyFill="1" applyBorder="1" applyAlignment="1">
      <alignment horizontal="center" vertical="center"/>
    </xf>
    <xf numFmtId="166" fontId="3" fillId="4" borderId="0" xfId="0" quotePrefix="1" applyNumberFormat="1" applyFont="1" applyFill="1" applyBorder="1" applyAlignment="1">
      <alignment horizontal="center" vertical="center"/>
    </xf>
    <xf numFmtId="1" fontId="3" fillId="5" borderId="2" xfId="0" quotePrefix="1" applyNumberFormat="1" applyFont="1" applyFill="1" applyBorder="1" applyAlignment="1">
      <alignment horizontal="center" vertical="center"/>
    </xf>
    <xf numFmtId="167" fontId="8" fillId="6" borderId="5" xfId="1" applyNumberFormat="1" applyFont="1" applyFill="1" applyBorder="1" applyAlignment="1">
      <alignment horizontal="center" vertical="center" wrapText="1"/>
    </xf>
    <xf numFmtId="10" fontId="0" fillId="5" borderId="0" xfId="0" applyNumberFormat="1" applyFill="1" applyBorder="1" applyAlignment="1">
      <alignment horizontal="center" vertical="center"/>
    </xf>
    <xf numFmtId="168" fontId="3" fillId="0" borderId="0" xfId="0" quotePrefix="1" applyNumberFormat="1" applyFon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/>
    </xf>
    <xf numFmtId="0" fontId="0" fillId="8" borderId="0" xfId="0" applyFill="1" applyBorder="1"/>
    <xf numFmtId="0" fontId="2" fillId="8" borderId="0" xfId="0" applyFont="1" applyFill="1" applyBorder="1" applyAlignment="1">
      <alignment horizontal="left" vertical="center"/>
    </xf>
    <xf numFmtId="0" fontId="2" fillId="8" borderId="0" xfId="0" quotePrefix="1" applyFont="1" applyFill="1" applyBorder="1" applyAlignment="1">
      <alignment horizontal="left" vertical="center"/>
    </xf>
    <xf numFmtId="0" fontId="12" fillId="0" borderId="0" xfId="0" applyFont="1"/>
    <xf numFmtId="1" fontId="0" fillId="4" borderId="0" xfId="0" applyNumberFormat="1" applyFill="1" applyBorder="1" applyAlignment="1">
      <alignment horizontal="center" vertical="center"/>
    </xf>
    <xf numFmtId="169" fontId="3" fillId="0" borderId="0" xfId="0" quotePrefix="1" applyNumberFormat="1" applyFont="1" applyFill="1" applyBorder="1" applyAlignment="1">
      <alignment horizontal="center" vertical="center"/>
    </xf>
    <xf numFmtId="10" fontId="0" fillId="0" borderId="0" xfId="0" applyNumberFormat="1"/>
    <xf numFmtId="170" fontId="3" fillId="0" borderId="0" xfId="0" quotePrefix="1" applyNumberFormat="1" applyFont="1" applyFill="1" applyBorder="1" applyAlignment="1">
      <alignment horizontal="center" vertical="center"/>
    </xf>
    <xf numFmtId="170" fontId="3" fillId="0" borderId="0" xfId="0" applyNumberFormat="1" applyFont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6" fontId="0" fillId="4" borderId="0" xfId="0" applyNumberFormat="1" applyFill="1" applyBorder="1" applyAlignment="1">
      <alignment horizontal="center" vertical="center"/>
    </xf>
    <xf numFmtId="170" fontId="15" fillId="0" borderId="0" xfId="0" applyNumberFormat="1" applyFont="1" applyAlignment="1">
      <alignment horizontal="center" vertical="center"/>
    </xf>
    <xf numFmtId="3" fontId="3" fillId="0" borderId="0" xfId="0" quotePrefix="1" applyNumberFormat="1" applyFont="1" applyFill="1" applyBorder="1" applyAlignment="1">
      <alignment horizontal="center" vertical="center"/>
    </xf>
    <xf numFmtId="169" fontId="15" fillId="0" borderId="0" xfId="0" applyNumberFormat="1" applyFont="1" applyAlignment="1">
      <alignment horizontal="center" vertical="center"/>
    </xf>
    <xf numFmtId="169" fontId="15" fillId="0" borderId="0" xfId="0" quotePrefix="1" applyNumberFormat="1" applyFont="1" applyFill="1" applyBorder="1" applyAlignment="1">
      <alignment horizontal="center" vertical="center"/>
    </xf>
    <xf numFmtId="0" fontId="2" fillId="8" borderId="0" xfId="0" quotePrefix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8" borderId="0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6" borderId="0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</cellXfs>
  <cellStyles count="2">
    <cellStyle name="Normální" xfId="0" builtinId="0"/>
    <cellStyle name="normální_Logistika_na_CO_2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8</xdr:col>
      <xdr:colOff>600075</xdr:colOff>
      <xdr:row>6</xdr:row>
      <xdr:rowOff>95250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07C4F79-3E7D-4F2A-B131-1A88CECB1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381000"/>
          <a:ext cx="288607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E38"/>
  <sheetViews>
    <sheetView workbookViewId="0">
      <selection activeCell="H10" sqref="H10"/>
    </sheetView>
  </sheetViews>
  <sheetFormatPr defaultRowHeight="15" x14ac:dyDescent="0.25"/>
  <cols>
    <col min="1" max="1" width="6.140625" customWidth="1"/>
    <col min="2" max="2" width="5.85546875" customWidth="1"/>
    <col min="3" max="3" width="7.85546875" customWidth="1"/>
    <col min="4" max="4" width="34.7109375" customWidth="1"/>
    <col min="5" max="5" width="73" customWidth="1"/>
  </cols>
  <sheetData>
    <row r="4" spans="3:5" ht="33" customHeight="1" x14ac:dyDescent="0.25">
      <c r="C4" s="48" t="s">
        <v>55</v>
      </c>
      <c r="D4" s="48"/>
      <c r="E4" s="48"/>
    </row>
    <row r="5" spans="3:5" ht="16.5" customHeight="1" x14ac:dyDescent="0.25">
      <c r="C5" s="30" t="s">
        <v>56</v>
      </c>
      <c r="D5" s="30"/>
      <c r="E5" s="30"/>
    </row>
    <row r="6" spans="3:5" ht="16.5" customHeight="1" x14ac:dyDescent="0.25">
      <c r="C6" s="30" t="s">
        <v>57</v>
      </c>
      <c r="D6" s="30"/>
      <c r="E6" s="30"/>
    </row>
    <row r="7" spans="3:5" ht="50.25" customHeight="1" x14ac:dyDescent="0.25">
      <c r="C7" s="48" t="s">
        <v>58</v>
      </c>
      <c r="D7" s="48"/>
      <c r="E7" s="48"/>
    </row>
    <row r="8" spans="3:5" ht="35.25" customHeight="1" x14ac:dyDescent="0.25">
      <c r="C8" s="48" t="s">
        <v>59</v>
      </c>
      <c r="D8" s="48"/>
      <c r="E8" s="48"/>
    </row>
    <row r="9" spans="3:5" ht="51" customHeight="1" x14ac:dyDescent="0.25">
      <c r="C9" s="48" t="s">
        <v>60</v>
      </c>
      <c r="D9" s="48"/>
      <c r="E9" s="48"/>
    </row>
    <row r="10" spans="3:5" ht="15.75" customHeight="1" x14ac:dyDescent="0.25">
      <c r="C10" s="48" t="s">
        <v>61</v>
      </c>
      <c r="D10" s="48"/>
      <c r="E10" s="48"/>
    </row>
    <row r="11" spans="3:5" x14ac:dyDescent="0.25">
      <c r="C11" s="49" t="s">
        <v>3</v>
      </c>
      <c r="D11" s="50"/>
    </row>
    <row r="12" spans="3:5" ht="30" x14ac:dyDescent="0.25">
      <c r="C12" s="12"/>
      <c r="D12" s="45" t="s">
        <v>1</v>
      </c>
      <c r="E12" s="46" t="s">
        <v>97</v>
      </c>
    </row>
    <row r="13" spans="3:5" ht="30" x14ac:dyDescent="0.25">
      <c r="C13" s="12"/>
      <c r="D13" s="45" t="s">
        <v>11</v>
      </c>
      <c r="E13" s="46" t="s">
        <v>108</v>
      </c>
    </row>
    <row r="14" spans="3:5" ht="30" x14ac:dyDescent="0.25">
      <c r="C14" s="12"/>
      <c r="D14" s="45" t="s">
        <v>2</v>
      </c>
      <c r="E14" s="46" t="s">
        <v>99</v>
      </c>
    </row>
    <row r="15" spans="3:5" ht="30" x14ac:dyDescent="0.25">
      <c r="C15" s="12"/>
      <c r="D15" s="45" t="s">
        <v>0</v>
      </c>
      <c r="E15" s="46" t="s">
        <v>98</v>
      </c>
    </row>
    <row r="16" spans="3:5" x14ac:dyDescent="0.25">
      <c r="C16" s="12"/>
      <c r="D16" s="45" t="s">
        <v>95</v>
      </c>
      <c r="E16" s="4" t="s">
        <v>96</v>
      </c>
    </row>
    <row r="17" spans="3:5" x14ac:dyDescent="0.25">
      <c r="C17" s="47" t="s">
        <v>22</v>
      </c>
      <c r="D17" s="47"/>
      <c r="E17" s="4"/>
    </row>
    <row r="18" spans="3:5" x14ac:dyDescent="0.25">
      <c r="C18" s="15"/>
      <c r="D18" s="28" t="s">
        <v>23</v>
      </c>
      <c r="E18" s="4"/>
    </row>
    <row r="19" spans="3:5" x14ac:dyDescent="0.25">
      <c r="C19" s="12"/>
      <c r="D19" s="28" t="s">
        <v>10</v>
      </c>
      <c r="E19" s="4"/>
    </row>
    <row r="20" spans="3:5" x14ac:dyDescent="0.25">
      <c r="C20" s="12"/>
      <c r="D20" s="29" t="s">
        <v>8</v>
      </c>
      <c r="E20" s="4"/>
    </row>
    <row r="21" spans="3:5" x14ac:dyDescent="0.25">
      <c r="C21" s="12"/>
      <c r="D21" s="29" t="s">
        <v>9</v>
      </c>
      <c r="E21" s="4"/>
    </row>
    <row r="22" spans="3:5" x14ac:dyDescent="0.25">
      <c r="C22" s="47" t="s">
        <v>13</v>
      </c>
      <c r="D22" s="47"/>
      <c r="E22" s="4"/>
    </row>
    <row r="23" spans="3:5" ht="30" x14ac:dyDescent="0.25">
      <c r="C23" s="12"/>
      <c r="D23" s="29" t="s">
        <v>14</v>
      </c>
      <c r="E23" s="46" t="s">
        <v>101</v>
      </c>
    </row>
    <row r="24" spans="3:5" x14ac:dyDescent="0.25">
      <c r="C24" s="47" t="s">
        <v>15</v>
      </c>
      <c r="D24" s="47"/>
      <c r="E24" s="4"/>
    </row>
    <row r="25" spans="3:5" x14ac:dyDescent="0.25">
      <c r="C25" s="12"/>
      <c r="D25" s="28" t="s">
        <v>16</v>
      </c>
      <c r="E25" s="4"/>
    </row>
    <row r="26" spans="3:5" x14ac:dyDescent="0.25">
      <c r="C26" s="47" t="s">
        <v>17</v>
      </c>
      <c r="D26" s="47"/>
      <c r="E26" s="4"/>
    </row>
    <row r="27" spans="3:5" x14ac:dyDescent="0.25">
      <c r="C27" s="12"/>
      <c r="D27" s="28" t="s">
        <v>18</v>
      </c>
      <c r="E27" s="4"/>
    </row>
    <row r="28" spans="3:5" x14ac:dyDescent="0.25">
      <c r="C28" s="47" t="s">
        <v>19</v>
      </c>
      <c r="D28" s="47"/>
      <c r="E28" s="4"/>
    </row>
    <row r="29" spans="3:5" x14ac:dyDescent="0.25">
      <c r="C29" s="12"/>
      <c r="D29" s="28" t="s">
        <v>20</v>
      </c>
    </row>
    <row r="30" spans="3:5" ht="45" x14ac:dyDescent="0.25">
      <c r="C30" s="12"/>
      <c r="D30" s="28" t="s">
        <v>21</v>
      </c>
      <c r="E30" s="46" t="s">
        <v>109</v>
      </c>
    </row>
    <row r="31" spans="3:5" x14ac:dyDescent="0.25">
      <c r="C31" s="47" t="s">
        <v>24</v>
      </c>
      <c r="D31" s="47"/>
    </row>
    <row r="32" spans="3:5" x14ac:dyDescent="0.25">
      <c r="C32" s="12"/>
      <c r="D32" s="28" t="s">
        <v>54</v>
      </c>
    </row>
    <row r="33" spans="3:5" x14ac:dyDescent="0.25">
      <c r="C33" s="47" t="s">
        <v>88</v>
      </c>
      <c r="D33" s="47"/>
    </row>
    <row r="34" spans="3:5" ht="45" x14ac:dyDescent="0.25">
      <c r="C34" s="12"/>
      <c r="D34" s="43" t="s">
        <v>94</v>
      </c>
      <c r="E34" s="44" t="s">
        <v>100</v>
      </c>
    </row>
    <row r="35" spans="3:5" x14ac:dyDescent="0.25">
      <c r="C35" s="47" t="s">
        <v>89</v>
      </c>
      <c r="D35" s="47"/>
    </row>
    <row r="36" spans="3:5" ht="45" x14ac:dyDescent="0.25">
      <c r="C36" s="12"/>
      <c r="D36" s="28" t="s">
        <v>93</v>
      </c>
      <c r="E36" s="46" t="s">
        <v>102</v>
      </c>
    </row>
    <row r="37" spans="3:5" x14ac:dyDescent="0.25">
      <c r="C37" s="47" t="s">
        <v>90</v>
      </c>
      <c r="D37" s="47"/>
    </row>
    <row r="38" spans="3:5" ht="60" x14ac:dyDescent="0.25">
      <c r="C38" s="12"/>
      <c r="D38" s="29" t="s">
        <v>92</v>
      </c>
      <c r="E38" s="46" t="s">
        <v>103</v>
      </c>
    </row>
  </sheetData>
  <mergeCells count="15">
    <mergeCell ref="C33:D33"/>
    <mergeCell ref="C35:D35"/>
    <mergeCell ref="C37:D37"/>
    <mergeCell ref="C31:D31"/>
    <mergeCell ref="C4:E4"/>
    <mergeCell ref="C7:E7"/>
    <mergeCell ref="C8:E8"/>
    <mergeCell ref="C9:E9"/>
    <mergeCell ref="C11:D11"/>
    <mergeCell ref="C17:D17"/>
    <mergeCell ref="C22:D22"/>
    <mergeCell ref="C24:D24"/>
    <mergeCell ref="C26:D26"/>
    <mergeCell ref="C28:D28"/>
    <mergeCell ref="C10:E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L43"/>
  <sheetViews>
    <sheetView topLeftCell="B1" workbookViewId="0">
      <selection activeCell="H3" sqref="H3"/>
    </sheetView>
  </sheetViews>
  <sheetFormatPr defaultRowHeight="15" x14ac:dyDescent="0.25"/>
  <cols>
    <col min="3" max="3" width="6" customWidth="1"/>
    <col min="4" max="4" width="27.85546875" customWidth="1"/>
    <col min="5" max="6" width="18.140625" customWidth="1"/>
    <col min="7" max="7" width="27.140625" customWidth="1"/>
    <col min="8" max="8" width="53.5703125" customWidth="1"/>
    <col min="9" max="9" width="5.28515625" customWidth="1"/>
    <col min="10" max="10" width="7" customWidth="1"/>
    <col min="11" max="11" width="27.42578125" customWidth="1"/>
    <col min="12" max="12" width="19.85546875" customWidth="1"/>
  </cols>
  <sheetData>
    <row r="4" spans="3:12" ht="38.25" x14ac:dyDescent="0.25">
      <c r="C4" s="51" t="s">
        <v>4</v>
      </c>
      <c r="D4" s="51"/>
      <c r="E4" s="1" t="s">
        <v>5</v>
      </c>
      <c r="F4" s="1" t="s">
        <v>31</v>
      </c>
      <c r="G4" s="1" t="s">
        <v>113</v>
      </c>
      <c r="H4" s="1" t="s">
        <v>47</v>
      </c>
      <c r="J4" s="52" t="s">
        <v>87</v>
      </c>
      <c r="K4" s="53"/>
      <c r="L4" s="53"/>
    </row>
    <row r="5" spans="3:12" x14ac:dyDescent="0.25">
      <c r="C5" s="1"/>
      <c r="D5" s="1"/>
      <c r="E5" s="1" t="s">
        <v>6</v>
      </c>
      <c r="F5" s="1" t="s">
        <v>32</v>
      </c>
      <c r="G5" s="1" t="s">
        <v>105</v>
      </c>
      <c r="H5" s="1"/>
      <c r="L5" s="9" t="s">
        <v>5</v>
      </c>
    </row>
    <row r="6" spans="3:12" x14ac:dyDescent="0.25">
      <c r="C6" s="49" t="s">
        <v>3</v>
      </c>
      <c r="D6" s="50"/>
      <c r="E6" s="11"/>
      <c r="F6" s="11"/>
      <c r="J6" s="49" t="s">
        <v>3</v>
      </c>
      <c r="K6" s="50"/>
      <c r="L6" s="5"/>
    </row>
    <row r="7" spans="3:12" x14ac:dyDescent="0.25">
      <c r="C7" s="12"/>
      <c r="D7" s="27" t="s">
        <v>1</v>
      </c>
      <c r="E7" s="13">
        <v>0</v>
      </c>
      <c r="F7" s="21">
        <v>0</v>
      </c>
      <c r="G7" s="14">
        <v>0</v>
      </c>
      <c r="H7" t="s">
        <v>42</v>
      </c>
      <c r="K7" s="6" t="s">
        <v>1</v>
      </c>
      <c r="L7" s="22">
        <v>36</v>
      </c>
    </row>
    <row r="8" spans="3:12" x14ac:dyDescent="0.25">
      <c r="C8" s="12"/>
      <c r="D8" s="27" t="s">
        <v>11</v>
      </c>
      <c r="E8" s="13">
        <v>0</v>
      </c>
      <c r="F8" s="21">
        <v>0</v>
      </c>
      <c r="G8" s="14">
        <v>0</v>
      </c>
      <c r="K8" s="6" t="s">
        <v>11</v>
      </c>
      <c r="L8" s="22">
        <v>35.916666666666664</v>
      </c>
    </row>
    <row r="9" spans="3:12" x14ac:dyDescent="0.25">
      <c r="C9" s="12"/>
      <c r="D9" s="27" t="s">
        <v>2</v>
      </c>
      <c r="E9" s="13">
        <v>0</v>
      </c>
      <c r="F9" s="21">
        <v>0</v>
      </c>
      <c r="G9" s="31">
        <v>0</v>
      </c>
      <c r="H9" t="s">
        <v>66</v>
      </c>
      <c r="K9" s="6" t="s">
        <v>2</v>
      </c>
      <c r="L9" s="22">
        <v>35.916666666666664</v>
      </c>
    </row>
    <row r="10" spans="3:12" x14ac:dyDescent="0.25">
      <c r="C10" s="12"/>
      <c r="D10" s="27" t="s">
        <v>0</v>
      </c>
      <c r="E10" s="13">
        <v>0</v>
      </c>
      <c r="F10" s="21">
        <v>0</v>
      </c>
      <c r="G10" s="14">
        <v>0</v>
      </c>
      <c r="H10" t="s">
        <v>45</v>
      </c>
      <c r="K10" s="6" t="s">
        <v>0</v>
      </c>
      <c r="L10" s="22">
        <v>35.916666666666664</v>
      </c>
    </row>
    <row r="11" spans="3:12" x14ac:dyDescent="0.25">
      <c r="C11" s="12"/>
      <c r="D11" s="27" t="s">
        <v>12</v>
      </c>
      <c r="E11" s="13">
        <v>0</v>
      </c>
      <c r="F11" s="21">
        <v>0</v>
      </c>
      <c r="G11" s="14">
        <v>0</v>
      </c>
      <c r="H11" t="s">
        <v>45</v>
      </c>
      <c r="K11" s="6" t="s">
        <v>12</v>
      </c>
      <c r="L11" s="22">
        <v>35.916666666666664</v>
      </c>
    </row>
    <row r="12" spans="3:12" x14ac:dyDescent="0.25">
      <c r="C12" s="47" t="s">
        <v>22</v>
      </c>
      <c r="D12" s="47"/>
      <c r="E12" s="16"/>
      <c r="F12" s="20"/>
      <c r="G12" s="17"/>
      <c r="J12" s="49" t="s">
        <v>22</v>
      </c>
      <c r="K12" s="50"/>
      <c r="L12" s="5"/>
    </row>
    <row r="13" spans="3:12" x14ac:dyDescent="0.25">
      <c r="C13" s="8"/>
      <c r="D13" s="28" t="s">
        <v>23</v>
      </c>
      <c r="E13" s="13">
        <v>0</v>
      </c>
      <c r="F13" s="21">
        <v>0</v>
      </c>
      <c r="G13" s="14">
        <v>0</v>
      </c>
      <c r="H13" t="s">
        <v>44</v>
      </c>
      <c r="J13" s="7"/>
      <c r="K13" s="3" t="s">
        <v>23</v>
      </c>
      <c r="L13" s="22">
        <v>25</v>
      </c>
    </row>
    <row r="14" spans="3:12" x14ac:dyDescent="0.25">
      <c r="C14" s="12"/>
      <c r="D14" s="28" t="s">
        <v>10</v>
      </c>
      <c r="E14" s="13">
        <v>0</v>
      </c>
      <c r="F14" s="21">
        <v>0</v>
      </c>
      <c r="G14" s="14">
        <v>0</v>
      </c>
      <c r="H14" t="s">
        <v>44</v>
      </c>
      <c r="K14" s="3" t="s">
        <v>10</v>
      </c>
      <c r="L14" s="22">
        <v>25</v>
      </c>
    </row>
    <row r="15" spans="3:12" x14ac:dyDescent="0.25">
      <c r="C15" s="12"/>
      <c r="D15" s="29" t="s">
        <v>8</v>
      </c>
      <c r="E15" s="13">
        <v>0</v>
      </c>
      <c r="F15" s="21">
        <v>0</v>
      </c>
      <c r="G15" s="14">
        <v>0</v>
      </c>
      <c r="H15" t="s">
        <v>44</v>
      </c>
      <c r="K15" s="2" t="s">
        <v>8</v>
      </c>
      <c r="L15" s="22">
        <v>25</v>
      </c>
    </row>
    <row r="16" spans="3:12" x14ac:dyDescent="0.25">
      <c r="C16" s="12"/>
      <c r="D16" s="29" t="s">
        <v>9</v>
      </c>
      <c r="E16" s="13">
        <v>0</v>
      </c>
      <c r="F16" s="21">
        <v>0</v>
      </c>
      <c r="G16" s="14">
        <v>0</v>
      </c>
      <c r="H16" t="s">
        <v>44</v>
      </c>
      <c r="K16" s="2" t="s">
        <v>9</v>
      </c>
      <c r="L16" s="22">
        <v>25</v>
      </c>
    </row>
    <row r="17" spans="3:12" x14ac:dyDescent="0.25">
      <c r="C17" s="47" t="s">
        <v>88</v>
      </c>
      <c r="D17" s="47"/>
      <c r="E17" s="16"/>
      <c r="F17" s="20"/>
      <c r="G17" s="17"/>
      <c r="J17" s="49" t="s">
        <v>88</v>
      </c>
      <c r="K17" s="50"/>
      <c r="L17" s="5"/>
    </row>
    <row r="18" spans="3:12" x14ac:dyDescent="0.25">
      <c r="C18" s="12"/>
      <c r="D18" s="29" t="s">
        <v>104</v>
      </c>
      <c r="E18" s="13">
        <v>0</v>
      </c>
      <c r="F18" s="21">
        <v>0</v>
      </c>
      <c r="G18" s="14">
        <v>0</v>
      </c>
      <c r="H18" t="s">
        <v>106</v>
      </c>
      <c r="K18" s="2" t="s">
        <v>104</v>
      </c>
      <c r="L18" s="22">
        <v>45</v>
      </c>
    </row>
    <row r="19" spans="3:12" x14ac:dyDescent="0.25">
      <c r="C19" s="47" t="s">
        <v>13</v>
      </c>
      <c r="D19" s="47"/>
      <c r="E19" s="16"/>
      <c r="F19" s="20"/>
      <c r="G19" s="17"/>
      <c r="J19" s="49" t="s">
        <v>13</v>
      </c>
      <c r="K19" s="50"/>
      <c r="L19" s="5"/>
    </row>
    <row r="20" spans="3:12" x14ac:dyDescent="0.25">
      <c r="C20" s="12"/>
      <c r="D20" s="29" t="s">
        <v>14</v>
      </c>
      <c r="E20" s="13">
        <v>0</v>
      </c>
      <c r="F20" s="21">
        <v>0</v>
      </c>
      <c r="G20" s="14">
        <v>0</v>
      </c>
      <c r="H20" t="s">
        <v>43</v>
      </c>
      <c r="K20" s="2" t="s">
        <v>14</v>
      </c>
      <c r="L20" s="22">
        <v>45</v>
      </c>
    </row>
    <row r="21" spans="3:12" x14ac:dyDescent="0.25">
      <c r="C21" s="47" t="s">
        <v>15</v>
      </c>
      <c r="D21" s="47"/>
      <c r="E21" s="16"/>
      <c r="F21" s="20"/>
      <c r="G21" s="17"/>
      <c r="J21" s="49" t="s">
        <v>15</v>
      </c>
      <c r="K21" s="50"/>
      <c r="L21" s="5"/>
    </row>
    <row r="22" spans="3:12" x14ac:dyDescent="0.25">
      <c r="C22" s="12"/>
      <c r="D22" s="28" t="s">
        <v>16</v>
      </c>
      <c r="E22" s="13">
        <v>0</v>
      </c>
      <c r="F22" s="21">
        <v>0</v>
      </c>
      <c r="G22" s="14">
        <v>0</v>
      </c>
      <c r="H22" t="s">
        <v>44</v>
      </c>
      <c r="K22" s="3" t="s">
        <v>16</v>
      </c>
      <c r="L22" s="22">
        <v>20</v>
      </c>
    </row>
    <row r="23" spans="3:12" x14ac:dyDescent="0.25">
      <c r="C23" s="47" t="s">
        <v>17</v>
      </c>
      <c r="D23" s="47"/>
      <c r="E23" s="16"/>
      <c r="F23" s="20"/>
      <c r="G23" s="17"/>
      <c r="J23" s="49" t="s">
        <v>17</v>
      </c>
      <c r="K23" s="50"/>
      <c r="L23" s="5"/>
    </row>
    <row r="24" spans="3:12" ht="17.25" x14ac:dyDescent="0.25">
      <c r="C24" s="12"/>
      <c r="D24" s="28" t="s">
        <v>18</v>
      </c>
      <c r="E24" s="13">
        <v>0</v>
      </c>
      <c r="F24" s="21">
        <v>0</v>
      </c>
      <c r="G24" s="26">
        <v>0</v>
      </c>
      <c r="H24" t="s">
        <v>46</v>
      </c>
      <c r="K24" s="3" t="s">
        <v>18</v>
      </c>
      <c r="L24" s="22">
        <v>50</v>
      </c>
    </row>
    <row r="25" spans="3:12" x14ac:dyDescent="0.25">
      <c r="C25" s="47" t="s">
        <v>19</v>
      </c>
      <c r="D25" s="47"/>
      <c r="E25" s="16"/>
      <c r="F25" s="20"/>
      <c r="G25" s="17"/>
      <c r="J25" s="49" t="s">
        <v>19</v>
      </c>
      <c r="K25" s="50"/>
      <c r="L25" s="5"/>
    </row>
    <row r="26" spans="3:12" x14ac:dyDescent="0.25">
      <c r="C26" s="12"/>
      <c r="D26" s="28" t="s">
        <v>20</v>
      </c>
      <c r="E26" s="13">
        <v>0</v>
      </c>
      <c r="F26" s="21">
        <v>0</v>
      </c>
      <c r="G26" s="14">
        <v>0</v>
      </c>
      <c r="H26" t="s">
        <v>44</v>
      </c>
      <c r="K26" s="3" t="s">
        <v>20</v>
      </c>
      <c r="L26" s="22">
        <v>25</v>
      </c>
    </row>
    <row r="27" spans="3:12" x14ac:dyDescent="0.25">
      <c r="C27" s="12"/>
      <c r="D27" s="28" t="s">
        <v>21</v>
      </c>
      <c r="E27" s="13">
        <v>0</v>
      </c>
      <c r="F27" s="21">
        <v>0</v>
      </c>
      <c r="G27" s="14">
        <v>0</v>
      </c>
      <c r="H27" t="s">
        <v>44</v>
      </c>
      <c r="K27" s="3" t="s">
        <v>21</v>
      </c>
      <c r="L27" s="22">
        <v>10</v>
      </c>
    </row>
    <row r="28" spans="3:12" x14ac:dyDescent="0.25">
      <c r="C28" s="47" t="s">
        <v>24</v>
      </c>
      <c r="D28" s="47"/>
      <c r="E28" s="16"/>
      <c r="F28" s="20"/>
      <c r="G28" s="17"/>
      <c r="J28" s="49" t="s">
        <v>24</v>
      </c>
      <c r="K28" s="50"/>
      <c r="L28" s="5"/>
    </row>
    <row r="29" spans="3:12" x14ac:dyDescent="0.25">
      <c r="C29" s="12"/>
      <c r="D29" s="28" t="s">
        <v>54</v>
      </c>
      <c r="E29" s="13">
        <v>0</v>
      </c>
      <c r="F29" s="21">
        <v>0</v>
      </c>
      <c r="G29" s="14">
        <v>0</v>
      </c>
      <c r="H29" t="s">
        <v>44</v>
      </c>
      <c r="K29" s="3" t="s">
        <v>25</v>
      </c>
      <c r="L29" s="22">
        <v>25</v>
      </c>
    </row>
    <row r="30" spans="3:12" x14ac:dyDescent="0.25">
      <c r="C30" s="12"/>
    </row>
    <row r="31" spans="3:12" x14ac:dyDescent="0.25">
      <c r="C31" s="12"/>
    </row>
    <row r="32" spans="3:12" x14ac:dyDescent="0.25">
      <c r="C32" s="12"/>
    </row>
    <row r="33" spans="3:12" x14ac:dyDescent="0.25">
      <c r="C33" s="12"/>
    </row>
    <row r="35" spans="3:12" ht="28.5" customHeight="1" x14ac:dyDescent="0.25">
      <c r="C35" s="51" t="s">
        <v>34</v>
      </c>
      <c r="D35" s="51"/>
      <c r="E35" s="1"/>
    </row>
    <row r="36" spans="3:12" x14ac:dyDescent="0.25">
      <c r="C36" s="1"/>
      <c r="D36" s="1"/>
      <c r="E36" s="1" t="s">
        <v>74</v>
      </c>
    </row>
    <row r="37" spans="3:12" ht="23.25" customHeight="1" x14ac:dyDescent="0.25">
      <c r="C37" s="4" t="s">
        <v>7</v>
      </c>
      <c r="E37" s="14">
        <v>0</v>
      </c>
      <c r="J37" s="4" t="s">
        <v>7</v>
      </c>
      <c r="L37" s="24">
        <v>7.8899999999999998E-2</v>
      </c>
    </row>
    <row r="38" spans="3:12" ht="27" customHeight="1" x14ac:dyDescent="0.25">
      <c r="C38" s="54" t="s">
        <v>36</v>
      </c>
      <c r="D38" s="54"/>
      <c r="E38" s="14">
        <v>0</v>
      </c>
      <c r="F38" s="10" t="s">
        <v>40</v>
      </c>
      <c r="J38" s="54" t="s">
        <v>36</v>
      </c>
      <c r="K38" s="54"/>
      <c r="L38" s="24">
        <v>8.0000000000000002E-3</v>
      </c>
    </row>
    <row r="39" spans="3:12" ht="26.25" customHeight="1" x14ac:dyDescent="0.25">
      <c r="C39" s="55" t="s">
        <v>91</v>
      </c>
      <c r="D39" s="56"/>
      <c r="E39" s="38">
        <v>0</v>
      </c>
      <c r="F39" s="4" t="s">
        <v>39</v>
      </c>
      <c r="J39" s="55" t="s">
        <v>67</v>
      </c>
      <c r="K39" s="56"/>
      <c r="L39" s="24">
        <v>3.6999999999999998E-2</v>
      </c>
    </row>
    <row r="40" spans="3:12" ht="27" customHeight="1" x14ac:dyDescent="0.25">
      <c r="C40" s="55" t="s">
        <v>38</v>
      </c>
      <c r="D40" s="55"/>
      <c r="E40" s="14">
        <v>0</v>
      </c>
      <c r="F40" s="4" t="s">
        <v>39</v>
      </c>
      <c r="J40" s="55" t="s">
        <v>38</v>
      </c>
      <c r="K40" s="55"/>
      <c r="L40" s="24">
        <v>3.5000000000000003E-2</v>
      </c>
    </row>
    <row r="41" spans="3:12" ht="19.5" customHeight="1" x14ac:dyDescent="0.25">
      <c r="C41" s="4" t="s">
        <v>37</v>
      </c>
      <c r="E41" s="14">
        <v>0</v>
      </c>
      <c r="F41" s="4" t="s">
        <v>41</v>
      </c>
      <c r="J41" s="4" t="s">
        <v>37</v>
      </c>
      <c r="L41" s="24">
        <v>0.1</v>
      </c>
    </row>
    <row r="42" spans="3:12" ht="22.5" customHeight="1" x14ac:dyDescent="0.25">
      <c r="C42" s="4" t="s">
        <v>75</v>
      </c>
      <c r="E42" s="38">
        <v>0</v>
      </c>
      <c r="F42" s="4" t="s">
        <v>76</v>
      </c>
    </row>
    <row r="43" spans="3:12" ht="26.25" customHeight="1" x14ac:dyDescent="0.25">
      <c r="C43" s="4" t="s">
        <v>77</v>
      </c>
      <c r="E43" s="38">
        <v>0</v>
      </c>
      <c r="F43" s="4" t="s">
        <v>78</v>
      </c>
    </row>
  </sheetData>
  <mergeCells count="25">
    <mergeCell ref="J28:K28"/>
    <mergeCell ref="C35:D35"/>
    <mergeCell ref="C38:D38"/>
    <mergeCell ref="C39:D39"/>
    <mergeCell ref="C40:D40"/>
    <mergeCell ref="J38:K38"/>
    <mergeCell ref="J39:K39"/>
    <mergeCell ref="J40:K40"/>
    <mergeCell ref="C28:D28"/>
    <mergeCell ref="J25:K25"/>
    <mergeCell ref="C4:D4"/>
    <mergeCell ref="C6:D6"/>
    <mergeCell ref="C12:D12"/>
    <mergeCell ref="C19:D19"/>
    <mergeCell ref="C21:D21"/>
    <mergeCell ref="C23:D23"/>
    <mergeCell ref="C25:D25"/>
    <mergeCell ref="J4:L4"/>
    <mergeCell ref="J6:K6"/>
    <mergeCell ref="J12:K12"/>
    <mergeCell ref="J19:K19"/>
    <mergeCell ref="J21:K21"/>
    <mergeCell ref="J23:K23"/>
    <mergeCell ref="C17:D17"/>
    <mergeCell ref="J17:K17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I36"/>
  <sheetViews>
    <sheetView tabSelected="1" workbookViewId="0">
      <selection activeCell="E15" sqref="E15"/>
    </sheetView>
  </sheetViews>
  <sheetFormatPr defaultRowHeight="15" x14ac:dyDescent="0.25"/>
  <cols>
    <col min="3" max="3" width="6.140625" customWidth="1"/>
    <col min="4" max="4" width="25.85546875" customWidth="1"/>
    <col min="5" max="5" width="21.7109375" customWidth="1"/>
    <col min="6" max="6" width="22.140625" customWidth="1"/>
    <col min="7" max="7" width="25.140625" customWidth="1"/>
    <col min="9" max="9" width="27" customWidth="1"/>
  </cols>
  <sheetData>
    <row r="3" spans="3:9" x14ac:dyDescent="0.25">
      <c r="C3" s="19" t="s">
        <v>26</v>
      </c>
    </row>
    <row r="5" spans="3:9" x14ac:dyDescent="0.25">
      <c r="C5" t="s">
        <v>27</v>
      </c>
    </row>
    <row r="6" spans="3:9" x14ac:dyDescent="0.25">
      <c r="C6" t="s">
        <v>28</v>
      </c>
    </row>
    <row r="7" spans="3:9" x14ac:dyDescent="0.25">
      <c r="C7" t="s">
        <v>29</v>
      </c>
    </row>
    <row r="8" spans="3:9" x14ac:dyDescent="0.25">
      <c r="C8" t="s">
        <v>30</v>
      </c>
    </row>
    <row r="11" spans="3:9" ht="38.25" customHeight="1" x14ac:dyDescent="0.25">
      <c r="C11" s="51" t="s">
        <v>4</v>
      </c>
      <c r="D11" s="51"/>
      <c r="E11" s="1" t="s">
        <v>107</v>
      </c>
      <c r="F11" s="1" t="s">
        <v>33</v>
      </c>
      <c r="G11" s="1" t="s">
        <v>35</v>
      </c>
    </row>
    <row r="12" spans="3:9" x14ac:dyDescent="0.25">
      <c r="C12" s="1"/>
      <c r="D12" s="1"/>
      <c r="E12" s="1" t="s">
        <v>32</v>
      </c>
      <c r="F12" s="1"/>
      <c r="G12" s="1" t="s">
        <v>32</v>
      </c>
    </row>
    <row r="13" spans="3:9" x14ac:dyDescent="0.25">
      <c r="C13" s="49" t="s">
        <v>3</v>
      </c>
      <c r="D13" s="50"/>
      <c r="E13" s="11"/>
    </row>
    <row r="14" spans="3:9" x14ac:dyDescent="0.25">
      <c r="C14" s="12"/>
      <c r="D14" s="27" t="s">
        <v>1</v>
      </c>
      <c r="E14" s="20">
        <f>Vstupy!F7*Vstupy!G7</f>
        <v>0</v>
      </c>
      <c r="F14" s="25" t="e">
        <f>Vstupy!$E$37/(1-((1+Vstupy!$E$37)^-Vstupy!E7))</f>
        <v>#DIV/0!</v>
      </c>
      <c r="G14" s="32" t="e">
        <f>E14*F14</f>
        <v>#DIV/0!</v>
      </c>
      <c r="I14" s="23"/>
    </row>
    <row r="15" spans="3:9" x14ac:dyDescent="0.25">
      <c r="C15" s="12"/>
      <c r="D15" s="27" t="s">
        <v>11</v>
      </c>
      <c r="E15" s="20">
        <f>Vstupy!F8*Vstupy!G8</f>
        <v>0</v>
      </c>
      <c r="F15" s="25" t="e">
        <f>Vstupy!$E$37/(1-((1+Vstupy!$E$37)^-Vstupy!E8))</f>
        <v>#DIV/0!</v>
      </c>
      <c r="G15" s="32" t="e">
        <f t="shared" ref="G15:G36" si="0">E15*F15</f>
        <v>#DIV/0!</v>
      </c>
    </row>
    <row r="16" spans="3:9" x14ac:dyDescent="0.25">
      <c r="C16" s="12"/>
      <c r="D16" s="27" t="s">
        <v>2</v>
      </c>
      <c r="E16" s="20">
        <f>Vstupy!F9*Vstupy!G9</f>
        <v>0</v>
      </c>
      <c r="F16" s="25" t="e">
        <f>Vstupy!$E$37/(1-((1+Vstupy!$E$37)^-Vstupy!E9))</f>
        <v>#DIV/0!</v>
      </c>
      <c r="G16" s="32" t="e">
        <f t="shared" si="0"/>
        <v>#DIV/0!</v>
      </c>
    </row>
    <row r="17" spans="3:7" x14ac:dyDescent="0.25">
      <c r="C17" s="12"/>
      <c r="D17" s="27" t="s">
        <v>0</v>
      </c>
      <c r="E17" s="20">
        <f>Vstupy!F10*Vstupy!G10</f>
        <v>0</v>
      </c>
      <c r="F17" s="25" t="e">
        <f>Vstupy!$E$37/(1-((1+Vstupy!$E$37)^-Vstupy!E10))</f>
        <v>#DIV/0!</v>
      </c>
      <c r="G17" s="32" t="e">
        <f>E17*F17</f>
        <v>#DIV/0!</v>
      </c>
    </row>
    <row r="18" spans="3:7" x14ac:dyDescent="0.25">
      <c r="C18" s="12"/>
      <c r="D18" s="27" t="s">
        <v>12</v>
      </c>
      <c r="E18" s="20">
        <f>Vstupy!F11*Vstupy!G11</f>
        <v>0</v>
      </c>
      <c r="F18" s="25" t="e">
        <f>Vstupy!$E$37/(1-((1+Vstupy!$E$37)^-Vstupy!E11))</f>
        <v>#DIV/0!</v>
      </c>
      <c r="G18" s="32" t="e">
        <f t="shared" si="0"/>
        <v>#DIV/0!</v>
      </c>
    </row>
    <row r="19" spans="3:7" x14ac:dyDescent="0.25">
      <c r="C19" s="47" t="s">
        <v>22</v>
      </c>
      <c r="D19" s="47"/>
      <c r="E19" s="20"/>
      <c r="F19" s="18"/>
      <c r="G19" s="32"/>
    </row>
    <row r="20" spans="3:7" x14ac:dyDescent="0.25">
      <c r="C20" s="8"/>
      <c r="D20" s="28" t="s">
        <v>23</v>
      </c>
      <c r="E20" s="20">
        <f>Vstupy!F13*Vstupy!G13</f>
        <v>0</v>
      </c>
      <c r="F20" s="25" t="e">
        <f>Vstupy!$E$37/(1-((1+Vstupy!$E$37)^-Vstupy!E13))</f>
        <v>#DIV/0!</v>
      </c>
      <c r="G20" s="32" t="e">
        <f t="shared" si="0"/>
        <v>#DIV/0!</v>
      </c>
    </row>
    <row r="21" spans="3:7" x14ac:dyDescent="0.25">
      <c r="C21" s="12"/>
      <c r="D21" s="28" t="s">
        <v>10</v>
      </c>
      <c r="E21" s="20">
        <f>Vstupy!F14*Vstupy!G14</f>
        <v>0</v>
      </c>
      <c r="F21" s="25" t="e">
        <f>Vstupy!$E$37/(1-((1+Vstupy!$E$37)^-Vstupy!E14))</f>
        <v>#DIV/0!</v>
      </c>
      <c r="G21" s="32" t="e">
        <f t="shared" si="0"/>
        <v>#DIV/0!</v>
      </c>
    </row>
    <row r="22" spans="3:7" x14ac:dyDescent="0.25">
      <c r="C22" s="12"/>
      <c r="D22" s="29" t="s">
        <v>8</v>
      </c>
      <c r="E22" s="20">
        <f>Vstupy!F15*Vstupy!G15</f>
        <v>0</v>
      </c>
      <c r="F22" s="25" t="e">
        <f>Vstupy!$E$37/(1-((1+Vstupy!$E$37)^-Vstupy!E15))</f>
        <v>#DIV/0!</v>
      </c>
      <c r="G22" s="32" t="e">
        <f t="shared" si="0"/>
        <v>#DIV/0!</v>
      </c>
    </row>
    <row r="23" spans="3:7" x14ac:dyDescent="0.25">
      <c r="C23" s="12"/>
      <c r="D23" s="29" t="s">
        <v>9</v>
      </c>
      <c r="E23" s="20">
        <f>Vstupy!F16*Vstupy!G16</f>
        <v>0</v>
      </c>
      <c r="F23" s="25" t="e">
        <f>Vstupy!$E$37/(1-((1+Vstupy!$E$37)^-Vstupy!E16))</f>
        <v>#DIV/0!</v>
      </c>
      <c r="G23" s="32" t="e">
        <f t="shared" si="0"/>
        <v>#DIV/0!</v>
      </c>
    </row>
    <row r="24" spans="3:7" x14ac:dyDescent="0.25">
      <c r="C24" s="47" t="s">
        <v>88</v>
      </c>
      <c r="D24" s="47"/>
      <c r="E24" s="20"/>
      <c r="F24" s="18"/>
      <c r="G24" s="32"/>
    </row>
    <row r="25" spans="3:7" x14ac:dyDescent="0.25">
      <c r="C25" s="12"/>
      <c r="D25" s="29" t="s">
        <v>104</v>
      </c>
      <c r="E25" s="20">
        <f>Vstupy!F18*Vstupy!G18</f>
        <v>0</v>
      </c>
      <c r="F25" s="25" t="e">
        <f>Vstupy!$E$37/(1-((1+Vstupy!$E$37)^-Vstupy!E18))</f>
        <v>#DIV/0!</v>
      </c>
      <c r="G25" s="32" t="e">
        <f t="shared" ref="G25" si="1">E25*F25</f>
        <v>#DIV/0!</v>
      </c>
    </row>
    <row r="26" spans="3:7" x14ac:dyDescent="0.25">
      <c r="C26" s="47" t="s">
        <v>13</v>
      </c>
      <c r="D26" s="47"/>
      <c r="E26" s="20"/>
      <c r="F26" s="18"/>
      <c r="G26" s="32"/>
    </row>
    <row r="27" spans="3:7" x14ac:dyDescent="0.25">
      <c r="C27" s="12"/>
      <c r="D27" s="29" t="s">
        <v>14</v>
      </c>
      <c r="E27" s="20">
        <f>Vstupy!F20*Vstupy!G20</f>
        <v>0</v>
      </c>
      <c r="F27" s="25" t="e">
        <f>Vstupy!$E$37/(1-((1+Vstupy!$E$37)^-Vstupy!E20))</f>
        <v>#DIV/0!</v>
      </c>
      <c r="G27" s="32" t="e">
        <f t="shared" si="0"/>
        <v>#DIV/0!</v>
      </c>
    </row>
    <row r="28" spans="3:7" x14ac:dyDescent="0.25">
      <c r="C28" s="47" t="s">
        <v>15</v>
      </c>
      <c r="D28" s="47"/>
      <c r="E28" s="20"/>
      <c r="F28" s="18"/>
      <c r="G28" s="32"/>
    </row>
    <row r="29" spans="3:7" x14ac:dyDescent="0.25">
      <c r="C29" s="12"/>
      <c r="D29" s="28" t="s">
        <v>16</v>
      </c>
      <c r="E29" s="20">
        <f>Vstupy!F22*Vstupy!G22</f>
        <v>0</v>
      </c>
      <c r="F29" s="25" t="e">
        <f>Vstupy!$E$37/(1-((1+Vstupy!$E$37)^-Vstupy!E22))</f>
        <v>#DIV/0!</v>
      </c>
      <c r="G29" s="32" t="e">
        <f t="shared" si="0"/>
        <v>#DIV/0!</v>
      </c>
    </row>
    <row r="30" spans="3:7" x14ac:dyDescent="0.25">
      <c r="C30" s="47" t="s">
        <v>17</v>
      </c>
      <c r="D30" s="47"/>
      <c r="E30" s="20"/>
      <c r="F30" s="18"/>
      <c r="G30" s="32"/>
    </row>
    <row r="31" spans="3:7" x14ac:dyDescent="0.25">
      <c r="C31" s="12"/>
      <c r="D31" s="28" t="s">
        <v>18</v>
      </c>
      <c r="E31" s="20">
        <f>Vstupy!F24*Vstupy!G24</f>
        <v>0</v>
      </c>
      <c r="F31" s="25" t="e">
        <f>Vstupy!$E$37/(1-((1+Vstupy!$E$37)^-Vstupy!E24))</f>
        <v>#DIV/0!</v>
      </c>
      <c r="G31" s="32" t="e">
        <f t="shared" si="0"/>
        <v>#DIV/0!</v>
      </c>
    </row>
    <row r="32" spans="3:7" x14ac:dyDescent="0.25">
      <c r="C32" s="47" t="s">
        <v>19</v>
      </c>
      <c r="D32" s="47"/>
      <c r="E32" s="20"/>
      <c r="F32" s="18"/>
      <c r="G32" s="32"/>
    </row>
    <row r="33" spans="3:7" x14ac:dyDescent="0.25">
      <c r="C33" s="12"/>
      <c r="D33" s="28" t="s">
        <v>20</v>
      </c>
      <c r="E33" s="20">
        <f>Vstupy!F26*Vstupy!G26</f>
        <v>0</v>
      </c>
      <c r="F33" s="25" t="e">
        <f>Vstupy!$E$37/(1-((1+Vstupy!$E$37)^-Vstupy!E26))</f>
        <v>#DIV/0!</v>
      </c>
      <c r="G33" s="32" t="e">
        <f t="shared" si="0"/>
        <v>#DIV/0!</v>
      </c>
    </row>
    <row r="34" spans="3:7" x14ac:dyDescent="0.25">
      <c r="C34" s="12"/>
      <c r="D34" s="28" t="s">
        <v>21</v>
      </c>
      <c r="E34" s="20">
        <f>Vstupy!F27*Vstupy!G27</f>
        <v>0</v>
      </c>
      <c r="F34" s="25" t="e">
        <f>Vstupy!$E$37/(1-((1+Vstupy!$E$37)^-Vstupy!E27))</f>
        <v>#DIV/0!</v>
      </c>
      <c r="G34" s="32" t="e">
        <f t="shared" si="0"/>
        <v>#DIV/0!</v>
      </c>
    </row>
    <row r="35" spans="3:7" x14ac:dyDescent="0.25">
      <c r="C35" s="47" t="s">
        <v>24</v>
      </c>
      <c r="D35" s="47"/>
      <c r="E35" s="20"/>
      <c r="F35" s="18"/>
      <c r="G35" s="32"/>
    </row>
    <row r="36" spans="3:7" x14ac:dyDescent="0.25">
      <c r="C36" s="12"/>
      <c r="D36" s="28" t="s">
        <v>54</v>
      </c>
      <c r="E36" s="20">
        <f>Vstupy!F29*Vstupy!G29</f>
        <v>0</v>
      </c>
      <c r="F36" s="25" t="e">
        <f>Vstupy!$E$37/(1-((1+Vstupy!$E$37)^-Vstupy!E29))</f>
        <v>#DIV/0!</v>
      </c>
      <c r="G36" s="32" t="e">
        <f t="shared" si="0"/>
        <v>#DIV/0!</v>
      </c>
    </row>
  </sheetData>
  <mergeCells count="9">
    <mergeCell ref="C32:D32"/>
    <mergeCell ref="C35:D35"/>
    <mergeCell ref="C11:D11"/>
    <mergeCell ref="C13:D13"/>
    <mergeCell ref="C19:D19"/>
    <mergeCell ref="C26:D26"/>
    <mergeCell ref="C28:D28"/>
    <mergeCell ref="C30:D30"/>
    <mergeCell ref="C24:D2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4:M31"/>
  <sheetViews>
    <sheetView topLeftCell="B1" workbookViewId="0">
      <selection activeCell="F10" sqref="F10"/>
    </sheetView>
  </sheetViews>
  <sheetFormatPr defaultRowHeight="15" x14ac:dyDescent="0.25"/>
  <cols>
    <col min="3" max="3" width="6.5703125" customWidth="1"/>
    <col min="4" max="4" width="39" customWidth="1"/>
    <col min="5" max="5" width="20.42578125" customWidth="1"/>
    <col min="6" max="6" width="17.28515625" customWidth="1"/>
    <col min="7" max="7" width="21.7109375" customWidth="1"/>
    <col min="8" max="8" width="20.42578125" customWidth="1"/>
    <col min="9" max="9" width="17.42578125" customWidth="1"/>
    <col min="10" max="10" width="20.5703125" customWidth="1"/>
    <col min="11" max="11" width="21.5703125" customWidth="1"/>
  </cols>
  <sheetData>
    <row r="4" spans="3:13" ht="54.75" customHeight="1" x14ac:dyDescent="0.25">
      <c r="C4" s="51" t="s">
        <v>4</v>
      </c>
      <c r="D4" s="51"/>
      <c r="E4" s="1" t="s">
        <v>35</v>
      </c>
      <c r="F4" s="1" t="s">
        <v>49</v>
      </c>
      <c r="G4" s="1" t="s">
        <v>48</v>
      </c>
      <c r="H4" s="1" t="s">
        <v>50</v>
      </c>
      <c r="I4" s="1" t="s">
        <v>51</v>
      </c>
      <c r="J4" s="1" t="s">
        <v>52</v>
      </c>
      <c r="K4" s="1" t="s">
        <v>53</v>
      </c>
    </row>
    <row r="5" spans="3:13" ht="21.75" customHeight="1" x14ac:dyDescent="0.25">
      <c r="C5" s="1"/>
      <c r="D5" s="1"/>
      <c r="E5" s="1" t="s">
        <v>32</v>
      </c>
      <c r="F5" s="1" t="s">
        <v>32</v>
      </c>
      <c r="G5" s="1" t="s">
        <v>32</v>
      </c>
      <c r="H5" s="1" t="s">
        <v>32</v>
      </c>
      <c r="I5" s="1" t="s">
        <v>32</v>
      </c>
      <c r="J5" s="1" t="s">
        <v>32</v>
      </c>
      <c r="K5" s="1" t="s">
        <v>32</v>
      </c>
    </row>
    <row r="6" spans="3:13" x14ac:dyDescent="0.25">
      <c r="C6" s="49" t="s">
        <v>3</v>
      </c>
      <c r="D6" s="50"/>
      <c r="E6" s="11"/>
    </row>
    <row r="7" spans="3:13" x14ac:dyDescent="0.25">
      <c r="C7" s="12"/>
      <c r="D7" s="27" t="s">
        <v>62</v>
      </c>
      <c r="E7" s="34" t="e">
        <f>Odpisy!G14</f>
        <v>#DIV/0!</v>
      </c>
      <c r="F7" s="34">
        <f>Odpisy!E14*Vstupy!$E$38</f>
        <v>0</v>
      </c>
      <c r="G7" s="34" t="e">
        <f>(E7+F7)*Vstupy!$E$40</f>
        <v>#DIV/0!</v>
      </c>
      <c r="H7" s="34" t="e">
        <f>(E7+F7)*Vstupy!$E$39</f>
        <v>#DIV/0!</v>
      </c>
      <c r="I7" s="34" t="e">
        <f>(E7+F7+G7+H7)*Vstupy!$E$41</f>
        <v>#DIV/0!</v>
      </c>
      <c r="J7" s="35" t="e">
        <f>SUM(E7:I7)</f>
        <v>#DIV/0!</v>
      </c>
      <c r="K7" s="36" t="e">
        <f>J7/12</f>
        <v>#DIV/0!</v>
      </c>
    </row>
    <row r="8" spans="3:13" x14ac:dyDescent="0.25">
      <c r="C8" s="12"/>
      <c r="D8" s="27" t="s">
        <v>63</v>
      </c>
      <c r="E8" s="34" t="e">
        <f>Odpisy!G14+Odpisy!G17</f>
        <v>#DIV/0!</v>
      </c>
      <c r="F8" s="34">
        <f>Odpisy!E14*Vstupy!$E$38</f>
        <v>0</v>
      </c>
      <c r="G8" s="34" t="e">
        <f>(E8+F8)*Vstupy!$E$40</f>
        <v>#DIV/0!</v>
      </c>
      <c r="H8" s="34" t="e">
        <f>(E8+F8)*Vstupy!$E$39</f>
        <v>#DIV/0!</v>
      </c>
      <c r="I8" s="34" t="e">
        <f>(E8+F8+G8+H8)*Vstupy!$E$41</f>
        <v>#DIV/0!</v>
      </c>
      <c r="J8" s="35" t="e">
        <f>SUM(E8:I8)</f>
        <v>#DIV/0!</v>
      </c>
      <c r="K8" s="36" t="e">
        <f>J8/12</f>
        <v>#DIV/0!</v>
      </c>
    </row>
    <row r="9" spans="3:13" x14ac:dyDescent="0.25">
      <c r="C9" s="12"/>
      <c r="D9" s="27" t="s">
        <v>11</v>
      </c>
      <c r="E9" s="34" t="e">
        <f>Odpisy!G15</f>
        <v>#DIV/0!</v>
      </c>
      <c r="F9" s="34">
        <f>Odpisy!E15*Vstupy!$E$38</f>
        <v>0</v>
      </c>
      <c r="G9" s="34" t="e">
        <f>(E9+F9)*Vstupy!$E$40</f>
        <v>#DIV/0!</v>
      </c>
      <c r="H9" s="34" t="e">
        <f>(E9+F9)*Vstupy!$E$39</f>
        <v>#DIV/0!</v>
      </c>
      <c r="I9" s="34" t="e">
        <f>(E9+F9+G9+H9)*Vstupy!$E$41</f>
        <v>#DIV/0!</v>
      </c>
      <c r="J9" s="35" t="e">
        <f t="shared" ref="J9:J31" si="0">SUM(E9:I9)</f>
        <v>#DIV/0!</v>
      </c>
      <c r="K9" s="36" t="e">
        <f t="shared" ref="K9:K31" si="1">J9/12</f>
        <v>#DIV/0!</v>
      </c>
      <c r="M9" s="33"/>
    </row>
    <row r="10" spans="3:13" x14ac:dyDescent="0.25">
      <c r="C10" s="12"/>
      <c r="D10" s="27" t="s">
        <v>65</v>
      </c>
      <c r="E10" s="34" t="e">
        <f>Odpisy!G16+Odpisy!G14/Vstupy!G9</f>
        <v>#DIV/0!</v>
      </c>
      <c r="F10" s="34" t="e">
        <f>(Odpisy!E16+Odpisy!E14/Vstupy!G9)*Vstupy!$E$38</f>
        <v>#DIV/0!</v>
      </c>
      <c r="G10" s="34" t="e">
        <f>(E10+F10)*Vstupy!$E$40</f>
        <v>#DIV/0!</v>
      </c>
      <c r="H10" s="34" t="e">
        <f>(E10+F10)*Vstupy!$E$39</f>
        <v>#DIV/0!</v>
      </c>
      <c r="I10" s="34" t="e">
        <f>(E10+F10+G10+H10)*Vstupy!$E$41</f>
        <v>#DIV/0!</v>
      </c>
      <c r="J10" s="35" t="e">
        <f t="shared" si="0"/>
        <v>#DIV/0!</v>
      </c>
      <c r="K10" s="36" t="e">
        <f t="shared" si="1"/>
        <v>#DIV/0!</v>
      </c>
    </row>
    <row r="11" spans="3:13" x14ac:dyDescent="0.25">
      <c r="C11" s="12"/>
      <c r="D11" s="27" t="s">
        <v>64</v>
      </c>
      <c r="E11" s="34" t="e">
        <f>Odpisy!G14/Vstupy!G9+Odpisy!G16+Odpisy!G17/Vstupy!G9</f>
        <v>#DIV/0!</v>
      </c>
      <c r="F11" s="34" t="e">
        <f>(Odpisy!E16+Odpisy!E14/Vstupy!G9+Odpisy!E17/Vstupy!G9)*Vstupy!$E$38</f>
        <v>#DIV/0!</v>
      </c>
      <c r="G11" s="34" t="e">
        <f>(E11+F11)*Vstupy!$E$40</f>
        <v>#DIV/0!</v>
      </c>
      <c r="H11" s="34" t="e">
        <f>(E11+F11)*Vstupy!$E$39</f>
        <v>#DIV/0!</v>
      </c>
      <c r="I11" s="34" t="e">
        <f>(E11+F11+G11+H11)*Vstupy!$E$41</f>
        <v>#DIV/0!</v>
      </c>
      <c r="J11" s="35" t="e">
        <f t="shared" ref="J11" si="2">SUM(E11:I11)</f>
        <v>#DIV/0!</v>
      </c>
      <c r="K11" s="36" t="e">
        <f t="shared" ref="K11" si="3">J11/12</f>
        <v>#DIV/0!</v>
      </c>
    </row>
    <row r="12" spans="3:13" x14ac:dyDescent="0.25">
      <c r="C12" s="12"/>
      <c r="D12" s="27" t="s">
        <v>0</v>
      </c>
      <c r="E12" s="34" t="e">
        <f>Odpisy!G17</f>
        <v>#DIV/0!</v>
      </c>
      <c r="F12" s="34">
        <f>Odpisy!E17*Vstupy!$E$38</f>
        <v>0</v>
      </c>
      <c r="G12" s="34" t="e">
        <f>(E12+F12)*Vstupy!$E$40</f>
        <v>#DIV/0!</v>
      </c>
      <c r="H12" s="34" t="e">
        <f>(E12+F12)*Vstupy!$E$39</f>
        <v>#DIV/0!</v>
      </c>
      <c r="I12" s="34" t="e">
        <f>(E12+F12+G12+H12)*Vstupy!$E$41</f>
        <v>#DIV/0!</v>
      </c>
      <c r="J12" s="35" t="e">
        <f t="shared" si="0"/>
        <v>#DIV/0!</v>
      </c>
      <c r="K12" s="36" t="e">
        <f t="shared" si="1"/>
        <v>#DIV/0!</v>
      </c>
    </row>
    <row r="13" spans="3:13" x14ac:dyDescent="0.25">
      <c r="C13" s="12"/>
      <c r="D13" s="27" t="s">
        <v>12</v>
      </c>
      <c r="E13" s="34" t="e">
        <f>Odpisy!G18</f>
        <v>#DIV/0!</v>
      </c>
      <c r="F13" s="34">
        <f>Odpisy!E18*Vstupy!$E$38</f>
        <v>0</v>
      </c>
      <c r="G13" s="34" t="e">
        <f>(E13+F13)*Vstupy!$E$40</f>
        <v>#DIV/0!</v>
      </c>
      <c r="H13" s="34" t="e">
        <f>(E13+F13)*Vstupy!$E$39</f>
        <v>#DIV/0!</v>
      </c>
      <c r="I13" s="34" t="e">
        <f>(E13+F13+G13+H13)*Vstupy!$E$41</f>
        <v>#DIV/0!</v>
      </c>
      <c r="J13" s="35" t="e">
        <f t="shared" si="0"/>
        <v>#DIV/0!</v>
      </c>
      <c r="K13" s="36" t="e">
        <f t="shared" si="1"/>
        <v>#DIV/0!</v>
      </c>
    </row>
    <row r="14" spans="3:13" x14ac:dyDescent="0.25">
      <c r="C14" s="47" t="s">
        <v>22</v>
      </c>
      <c r="D14" s="47"/>
      <c r="E14" s="34"/>
      <c r="F14" s="34"/>
      <c r="G14" s="34"/>
      <c r="H14" s="34"/>
      <c r="I14" s="34"/>
      <c r="J14" s="35"/>
      <c r="K14" s="36"/>
    </row>
    <row r="15" spans="3:13" x14ac:dyDescent="0.25">
      <c r="C15" s="15"/>
      <c r="D15" s="28" t="s">
        <v>23</v>
      </c>
      <c r="E15" s="34" t="e">
        <f>Odpisy!G20</f>
        <v>#DIV/0!</v>
      </c>
      <c r="F15" s="34">
        <f>Odpisy!E20*Vstupy!$E$38</f>
        <v>0</v>
      </c>
      <c r="G15" s="34" t="e">
        <f>(E15+F15)*Vstupy!$E$40</f>
        <v>#DIV/0!</v>
      </c>
      <c r="H15" s="34" t="e">
        <f>(E15+F15)*Vstupy!$E$39</f>
        <v>#DIV/0!</v>
      </c>
      <c r="I15" s="34" t="e">
        <f>(E15+F15+G15+H15)*Vstupy!$E$41</f>
        <v>#DIV/0!</v>
      </c>
      <c r="J15" s="35" t="e">
        <f t="shared" si="0"/>
        <v>#DIV/0!</v>
      </c>
      <c r="K15" s="36" t="e">
        <f t="shared" si="1"/>
        <v>#DIV/0!</v>
      </c>
    </row>
    <row r="16" spans="3:13" x14ac:dyDescent="0.25">
      <c r="C16" s="12"/>
      <c r="D16" s="28" t="s">
        <v>10</v>
      </c>
      <c r="E16" s="34" t="e">
        <f>Odpisy!G21</f>
        <v>#DIV/0!</v>
      </c>
      <c r="F16" s="34">
        <f>Odpisy!E21*Vstupy!$E$38</f>
        <v>0</v>
      </c>
      <c r="G16" s="34" t="e">
        <f>(E16+F16)*Vstupy!$E$40</f>
        <v>#DIV/0!</v>
      </c>
      <c r="H16" s="34" t="e">
        <f>(E16+F16)*Vstupy!$E$39</f>
        <v>#DIV/0!</v>
      </c>
      <c r="I16" s="34" t="e">
        <f>(E16+F16+G16+H16)*Vstupy!$E$41</f>
        <v>#DIV/0!</v>
      </c>
      <c r="J16" s="35" t="e">
        <f t="shared" si="0"/>
        <v>#DIV/0!</v>
      </c>
      <c r="K16" s="36" t="e">
        <f t="shared" si="1"/>
        <v>#DIV/0!</v>
      </c>
    </row>
    <row r="17" spans="3:11" x14ac:dyDescent="0.25">
      <c r="C17" s="12"/>
      <c r="D17" s="29" t="s">
        <v>8</v>
      </c>
      <c r="E17" s="34" t="e">
        <f>Odpisy!G22</f>
        <v>#DIV/0!</v>
      </c>
      <c r="F17" s="34">
        <f>Odpisy!E22*Vstupy!$E$38</f>
        <v>0</v>
      </c>
      <c r="G17" s="34" t="e">
        <f>(E17+F17)*Vstupy!$E$40</f>
        <v>#DIV/0!</v>
      </c>
      <c r="H17" s="34" t="e">
        <f>(E17+F17)*Vstupy!$E$39</f>
        <v>#DIV/0!</v>
      </c>
      <c r="I17" s="34" t="e">
        <f>(E17+F17+G17+H17)*Vstupy!$E$41</f>
        <v>#DIV/0!</v>
      </c>
      <c r="J17" s="35" t="e">
        <f t="shared" si="0"/>
        <v>#DIV/0!</v>
      </c>
      <c r="K17" s="36" t="e">
        <f t="shared" si="1"/>
        <v>#DIV/0!</v>
      </c>
    </row>
    <row r="18" spans="3:11" x14ac:dyDescent="0.25">
      <c r="C18" s="12"/>
      <c r="D18" s="29" t="s">
        <v>9</v>
      </c>
      <c r="E18" s="34" t="e">
        <f>Odpisy!G23</f>
        <v>#DIV/0!</v>
      </c>
      <c r="F18" s="34">
        <f>Odpisy!E23*Vstupy!$E$38</f>
        <v>0</v>
      </c>
      <c r="G18" s="34" t="e">
        <f>(E18+F18)*Vstupy!$E$40</f>
        <v>#DIV/0!</v>
      </c>
      <c r="H18" s="34" t="e">
        <f>(E18+F18)*Vstupy!$E$39</f>
        <v>#DIV/0!</v>
      </c>
      <c r="I18" s="34" t="e">
        <f>(E18+F18+G18+H18)*Vstupy!$E$41</f>
        <v>#DIV/0!</v>
      </c>
      <c r="J18" s="35" t="e">
        <f t="shared" si="0"/>
        <v>#DIV/0!</v>
      </c>
      <c r="K18" s="36" t="e">
        <f t="shared" si="1"/>
        <v>#DIV/0!</v>
      </c>
    </row>
    <row r="19" spans="3:11" x14ac:dyDescent="0.25">
      <c r="C19" s="47" t="s">
        <v>88</v>
      </c>
      <c r="D19" s="47"/>
      <c r="E19" s="34"/>
      <c r="F19" s="34"/>
      <c r="G19" s="34"/>
      <c r="H19" s="34"/>
      <c r="I19" s="34"/>
      <c r="J19" s="35"/>
      <c r="K19" s="36"/>
    </row>
    <row r="20" spans="3:11" x14ac:dyDescent="0.25">
      <c r="C20" s="12"/>
      <c r="D20" s="29" t="s">
        <v>88</v>
      </c>
      <c r="E20" s="34" t="e">
        <f>Odpisy!G25</f>
        <v>#DIV/0!</v>
      </c>
      <c r="F20" s="34">
        <f>Odpisy!E25*Vstupy!$E$38</f>
        <v>0</v>
      </c>
      <c r="G20" s="34" t="e">
        <f>(E20+F20)*Vstupy!$E$40</f>
        <v>#DIV/0!</v>
      </c>
      <c r="H20" s="34" t="e">
        <f>(E20+F20)*Vstupy!$E$39</f>
        <v>#DIV/0!</v>
      </c>
      <c r="I20" s="34" t="e">
        <f>(E20+F20+G20+H20)*Vstupy!$E$41</f>
        <v>#DIV/0!</v>
      </c>
      <c r="J20" s="35" t="e">
        <f t="shared" ref="J20" si="4">SUM(E20:I20)</f>
        <v>#DIV/0!</v>
      </c>
      <c r="K20" s="36" t="e">
        <f t="shared" ref="K20" si="5">J20/12</f>
        <v>#DIV/0!</v>
      </c>
    </row>
    <row r="21" spans="3:11" x14ac:dyDescent="0.25">
      <c r="C21" s="47" t="s">
        <v>13</v>
      </c>
      <c r="D21" s="47"/>
      <c r="E21" s="34"/>
      <c r="F21" s="34"/>
      <c r="G21" s="34"/>
      <c r="H21" s="34"/>
      <c r="I21" s="34"/>
      <c r="J21" s="35"/>
      <c r="K21" s="36"/>
    </row>
    <row r="22" spans="3:11" x14ac:dyDescent="0.25">
      <c r="C22" s="12"/>
      <c r="D22" s="29" t="s">
        <v>14</v>
      </c>
      <c r="E22" s="34" t="e">
        <f>Odpisy!G27</f>
        <v>#DIV/0!</v>
      </c>
      <c r="F22" s="34">
        <f>Odpisy!E27*Vstupy!$E$38</f>
        <v>0</v>
      </c>
      <c r="G22" s="34" t="e">
        <f>(E22+F22)*Vstupy!$E$40</f>
        <v>#DIV/0!</v>
      </c>
      <c r="H22" s="34" t="e">
        <f>(E22+F22)*Vstupy!$E$39</f>
        <v>#DIV/0!</v>
      </c>
      <c r="I22" s="34" t="e">
        <f>(E22+F22+G22+H22)*Vstupy!$E$41</f>
        <v>#DIV/0!</v>
      </c>
      <c r="J22" s="35" t="e">
        <f t="shared" si="0"/>
        <v>#DIV/0!</v>
      </c>
      <c r="K22" s="36" t="e">
        <f t="shared" si="1"/>
        <v>#DIV/0!</v>
      </c>
    </row>
    <row r="23" spans="3:11" x14ac:dyDescent="0.25">
      <c r="C23" s="47" t="s">
        <v>15</v>
      </c>
      <c r="D23" s="47"/>
      <c r="E23" s="34"/>
      <c r="F23" s="34"/>
      <c r="G23" s="34"/>
      <c r="H23" s="34"/>
      <c r="I23" s="34"/>
      <c r="J23" s="35"/>
      <c r="K23" s="36"/>
    </row>
    <row r="24" spans="3:11" x14ac:dyDescent="0.25">
      <c r="C24" s="12"/>
      <c r="D24" s="28" t="s">
        <v>16</v>
      </c>
      <c r="E24" s="34" t="e">
        <f>Odpisy!G29</f>
        <v>#DIV/0!</v>
      </c>
      <c r="F24" s="34">
        <f>Odpisy!E29*Vstupy!$E$38</f>
        <v>0</v>
      </c>
      <c r="G24" s="34" t="e">
        <f>(E24+F24)*Vstupy!$E$40</f>
        <v>#DIV/0!</v>
      </c>
      <c r="H24" s="34" t="e">
        <f>(E24+F24)*Vstupy!$E$39</f>
        <v>#DIV/0!</v>
      </c>
      <c r="I24" s="34" t="e">
        <f>(E24+F24+G24+H24)*Vstupy!$E$41</f>
        <v>#DIV/0!</v>
      </c>
      <c r="J24" s="35" t="e">
        <f t="shared" si="0"/>
        <v>#DIV/0!</v>
      </c>
      <c r="K24" s="36" t="e">
        <f t="shared" si="1"/>
        <v>#DIV/0!</v>
      </c>
    </row>
    <row r="25" spans="3:11" x14ac:dyDescent="0.25">
      <c r="C25" s="47" t="s">
        <v>17</v>
      </c>
      <c r="D25" s="47"/>
      <c r="E25" s="34"/>
      <c r="F25" s="34"/>
      <c r="G25" s="34"/>
      <c r="H25" s="34"/>
      <c r="I25" s="34"/>
      <c r="J25" s="35"/>
      <c r="K25" s="36"/>
    </row>
    <row r="26" spans="3:11" x14ac:dyDescent="0.25">
      <c r="C26" s="12"/>
      <c r="D26" s="28" t="s">
        <v>18</v>
      </c>
      <c r="E26" s="34" t="e">
        <f>Odpisy!G31</f>
        <v>#DIV/0!</v>
      </c>
      <c r="F26" s="34">
        <f>Odpisy!E31*Vstupy!$E$38</f>
        <v>0</v>
      </c>
      <c r="G26" s="34" t="e">
        <f>(E26+F26)*Vstupy!$E$40</f>
        <v>#DIV/0!</v>
      </c>
      <c r="H26" s="34" t="e">
        <f>(E26+F26)*Vstupy!$E$39</f>
        <v>#DIV/0!</v>
      </c>
      <c r="I26" s="34" t="e">
        <f>(E26+F26+G26+H26)*Vstupy!$E$41</f>
        <v>#DIV/0!</v>
      </c>
      <c r="J26" s="35" t="e">
        <f t="shared" si="0"/>
        <v>#DIV/0!</v>
      </c>
      <c r="K26" s="36" t="e">
        <f t="shared" si="1"/>
        <v>#DIV/0!</v>
      </c>
    </row>
    <row r="27" spans="3:11" x14ac:dyDescent="0.25">
      <c r="C27" s="47" t="s">
        <v>19</v>
      </c>
      <c r="D27" s="47"/>
      <c r="E27" s="34"/>
      <c r="F27" s="34"/>
      <c r="G27" s="34"/>
      <c r="H27" s="34"/>
      <c r="I27" s="34"/>
      <c r="J27" s="35"/>
      <c r="K27" s="36"/>
    </row>
    <row r="28" spans="3:11" x14ac:dyDescent="0.25">
      <c r="C28" s="12"/>
      <c r="D28" s="28" t="s">
        <v>20</v>
      </c>
      <c r="E28" s="34" t="e">
        <f>Odpisy!G33</f>
        <v>#DIV/0!</v>
      </c>
      <c r="F28" s="34">
        <f>Odpisy!E33*Vstupy!$E$38</f>
        <v>0</v>
      </c>
      <c r="G28" s="34" t="e">
        <f>(E28+F28)*Vstupy!$E$40</f>
        <v>#DIV/0!</v>
      </c>
      <c r="H28" s="34" t="e">
        <f>(E28+F28)*Vstupy!$E$39</f>
        <v>#DIV/0!</v>
      </c>
      <c r="I28" s="34" t="e">
        <f>(E28+F28+G28+H28)*Vstupy!$E$41</f>
        <v>#DIV/0!</v>
      </c>
      <c r="J28" s="35" t="e">
        <f t="shared" si="0"/>
        <v>#DIV/0!</v>
      </c>
      <c r="K28" s="36" t="e">
        <f t="shared" si="1"/>
        <v>#DIV/0!</v>
      </c>
    </row>
    <row r="29" spans="3:11" x14ac:dyDescent="0.25">
      <c r="C29" s="12"/>
      <c r="D29" s="28" t="s">
        <v>21</v>
      </c>
      <c r="E29" s="34" t="e">
        <f>Odpisy!G34</f>
        <v>#DIV/0!</v>
      </c>
      <c r="F29" s="34">
        <f>Odpisy!E34*Vstupy!$E$38</f>
        <v>0</v>
      </c>
      <c r="G29" s="34" t="e">
        <f>(E29+F29)*Vstupy!$E$40</f>
        <v>#DIV/0!</v>
      </c>
      <c r="H29" s="34" t="e">
        <f>(E29+F29)*Vstupy!$E$39</f>
        <v>#DIV/0!</v>
      </c>
      <c r="I29" s="34" t="e">
        <f>(E29+F29+G29+H29)*Vstupy!$E$41</f>
        <v>#DIV/0!</v>
      </c>
      <c r="J29" s="35" t="e">
        <f t="shared" si="0"/>
        <v>#DIV/0!</v>
      </c>
      <c r="K29" s="36" t="e">
        <f t="shared" si="1"/>
        <v>#DIV/0!</v>
      </c>
    </row>
    <row r="30" spans="3:11" x14ac:dyDescent="0.25">
      <c r="C30" s="47" t="s">
        <v>24</v>
      </c>
      <c r="D30" s="47"/>
      <c r="E30" s="34"/>
      <c r="F30" s="34"/>
      <c r="G30" s="34"/>
      <c r="H30" s="34"/>
      <c r="I30" s="34"/>
      <c r="J30" s="35"/>
      <c r="K30" s="36"/>
    </row>
    <row r="31" spans="3:11" x14ac:dyDescent="0.25">
      <c r="C31" s="12"/>
      <c r="D31" s="28" t="s">
        <v>54</v>
      </c>
      <c r="E31" s="34" t="e">
        <f>Odpisy!G36</f>
        <v>#DIV/0!</v>
      </c>
      <c r="F31" s="34">
        <f>Odpisy!E36*Vstupy!$E$38</f>
        <v>0</v>
      </c>
      <c r="G31" s="34" t="e">
        <f>(E31+F31)*Vstupy!$E$40</f>
        <v>#DIV/0!</v>
      </c>
      <c r="H31" s="34" t="e">
        <f>(E31+F31)*Vstupy!$E$39</f>
        <v>#DIV/0!</v>
      </c>
      <c r="I31" s="34" t="e">
        <f>(E31+F31+G31+H31)*Vstupy!$E$41</f>
        <v>#DIV/0!</v>
      </c>
      <c r="J31" s="35" t="e">
        <f t="shared" si="0"/>
        <v>#DIV/0!</v>
      </c>
      <c r="K31" s="36" t="e">
        <f t="shared" si="1"/>
        <v>#DIV/0!</v>
      </c>
    </row>
  </sheetData>
  <mergeCells count="9">
    <mergeCell ref="C27:D27"/>
    <mergeCell ref="C30:D30"/>
    <mergeCell ref="C4:D4"/>
    <mergeCell ref="C6:D6"/>
    <mergeCell ref="C14:D14"/>
    <mergeCell ref="C21:D21"/>
    <mergeCell ref="C23:D23"/>
    <mergeCell ref="C25:D25"/>
    <mergeCell ref="C19:D19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:K15"/>
  <sheetViews>
    <sheetView workbookViewId="0">
      <selection activeCell="I24" sqref="I24"/>
    </sheetView>
  </sheetViews>
  <sheetFormatPr defaultRowHeight="15" x14ac:dyDescent="0.25"/>
  <cols>
    <col min="3" max="3" width="6.5703125" customWidth="1"/>
    <col min="4" max="4" width="67.28515625" bestFit="1" customWidth="1"/>
    <col min="5" max="5" width="20.42578125" customWidth="1"/>
    <col min="6" max="7" width="17.28515625" customWidth="1"/>
    <col min="8" max="8" width="18.85546875" customWidth="1"/>
    <col min="9" max="9" width="22" customWidth="1"/>
  </cols>
  <sheetData>
    <row r="4" spans="3:11" ht="54.75" customHeight="1" x14ac:dyDescent="0.25">
      <c r="C4" s="57" t="s">
        <v>68</v>
      </c>
      <c r="D4" s="51"/>
      <c r="E4" s="1" t="s">
        <v>72</v>
      </c>
      <c r="F4" s="1" t="s">
        <v>83</v>
      </c>
      <c r="G4" s="1" t="s">
        <v>82</v>
      </c>
      <c r="H4" s="1" t="s">
        <v>51</v>
      </c>
      <c r="I4" s="1" t="s">
        <v>80</v>
      </c>
    </row>
    <row r="5" spans="3:11" ht="28.5" customHeight="1" x14ac:dyDescent="0.25">
      <c r="C5" s="1"/>
      <c r="D5" s="1"/>
      <c r="E5" s="1" t="s">
        <v>73</v>
      </c>
      <c r="F5" s="1" t="s">
        <v>32</v>
      </c>
      <c r="G5" s="1"/>
      <c r="H5" s="1" t="s">
        <v>85</v>
      </c>
      <c r="I5" s="1" t="s">
        <v>85</v>
      </c>
    </row>
    <row r="6" spans="3:11" ht="21" customHeight="1" x14ac:dyDescent="0.25">
      <c r="C6" s="49" t="s">
        <v>69</v>
      </c>
      <c r="D6" s="50"/>
      <c r="E6" s="11"/>
    </row>
    <row r="7" spans="3:11" x14ac:dyDescent="0.25">
      <c r="C7" s="12"/>
      <c r="D7" s="27" t="s">
        <v>71</v>
      </c>
      <c r="E7" s="40">
        <v>0</v>
      </c>
      <c r="F7" s="32">
        <f>Vstupy!E42</f>
        <v>0</v>
      </c>
      <c r="G7" s="32">
        <f>E7*F7</f>
        <v>0</v>
      </c>
      <c r="H7" s="32">
        <f>G7*Vstupy!E41</f>
        <v>0</v>
      </c>
      <c r="I7" s="41">
        <f>G7+H7</f>
        <v>0</v>
      </c>
    </row>
    <row r="8" spans="3:11" x14ac:dyDescent="0.25">
      <c r="C8" s="12"/>
      <c r="D8" s="27" t="s">
        <v>84</v>
      </c>
      <c r="E8" s="40">
        <v>0</v>
      </c>
      <c r="F8" s="32">
        <f>Vstupy!E43</f>
        <v>0</v>
      </c>
      <c r="G8" s="32">
        <f>E8*F8</f>
        <v>0</v>
      </c>
      <c r="H8" s="34" t="s">
        <v>81</v>
      </c>
      <c r="I8" s="41">
        <f>G8</f>
        <v>0</v>
      </c>
    </row>
    <row r="9" spans="3:11" x14ac:dyDescent="0.25">
      <c r="C9" s="12"/>
      <c r="D9" s="27" t="s">
        <v>79</v>
      </c>
      <c r="E9" s="34" t="s">
        <v>81</v>
      </c>
      <c r="F9" s="34" t="s">
        <v>81</v>
      </c>
      <c r="G9" s="32">
        <v>0</v>
      </c>
      <c r="H9" s="34" t="s">
        <v>81</v>
      </c>
      <c r="I9" s="41">
        <f>G9</f>
        <v>0</v>
      </c>
      <c r="K9" s="33"/>
    </row>
    <row r="10" spans="3:11" x14ac:dyDescent="0.25">
      <c r="C10" s="12"/>
      <c r="D10" s="27" t="s">
        <v>80</v>
      </c>
      <c r="E10" s="34" t="s">
        <v>81</v>
      </c>
      <c r="F10" s="34" t="s">
        <v>81</v>
      </c>
      <c r="G10" s="32">
        <f>SUM(G7:G9)</f>
        <v>0</v>
      </c>
      <c r="H10" s="34" t="s">
        <v>81</v>
      </c>
      <c r="I10" s="42">
        <f>SUM(I7:I9)</f>
        <v>0</v>
      </c>
    </row>
    <row r="11" spans="3:11" ht="35.25" customHeight="1" x14ac:dyDescent="0.25">
      <c r="C11" s="58" t="s">
        <v>70</v>
      </c>
      <c r="D11" s="58"/>
      <c r="E11" s="34"/>
      <c r="F11" s="34"/>
      <c r="G11" s="34"/>
      <c r="H11" s="34"/>
      <c r="I11" s="39"/>
    </row>
    <row r="12" spans="3:11" x14ac:dyDescent="0.25">
      <c r="C12" s="37"/>
      <c r="D12" s="27" t="s">
        <v>86</v>
      </c>
      <c r="E12" s="34" t="s">
        <v>81</v>
      </c>
      <c r="F12" s="34" t="s">
        <v>81</v>
      </c>
      <c r="G12" s="32">
        <f>SUM(G9:G11)</f>
        <v>0</v>
      </c>
      <c r="H12" s="34" t="s">
        <v>81</v>
      </c>
      <c r="I12" s="42">
        <f>SUM(I9:I11)</f>
        <v>0</v>
      </c>
    </row>
    <row r="13" spans="3:11" ht="35.25" customHeight="1" x14ac:dyDescent="0.25">
      <c r="C13" s="58" t="s">
        <v>110</v>
      </c>
      <c r="D13" s="58"/>
    </row>
    <row r="14" spans="3:11" x14ac:dyDescent="0.25">
      <c r="D14" s="27" t="s">
        <v>111</v>
      </c>
      <c r="E14" s="34" t="s">
        <v>81</v>
      </c>
      <c r="F14" s="34" t="s">
        <v>81</v>
      </c>
      <c r="G14" s="32">
        <f t="shared" ref="G14:G15" si="0">SUM(G11:G13)</f>
        <v>0</v>
      </c>
      <c r="H14" s="34" t="s">
        <v>81</v>
      </c>
      <c r="I14" s="42">
        <f t="shared" ref="I14:I15" si="1">SUM(I11:I13)</f>
        <v>0</v>
      </c>
    </row>
    <row r="15" spans="3:11" x14ac:dyDescent="0.25">
      <c r="D15" s="27" t="s">
        <v>112</v>
      </c>
      <c r="E15" s="34" t="s">
        <v>81</v>
      </c>
      <c r="F15" s="34" t="s">
        <v>81</v>
      </c>
      <c r="G15" s="32">
        <f t="shared" si="0"/>
        <v>0</v>
      </c>
      <c r="H15" s="34" t="s">
        <v>81</v>
      </c>
      <c r="I15" s="42">
        <f t="shared" si="1"/>
        <v>0</v>
      </c>
    </row>
  </sheetData>
  <mergeCells count="4">
    <mergeCell ref="C4:D4"/>
    <mergeCell ref="C6:D6"/>
    <mergeCell ref="C11:D11"/>
    <mergeCell ref="C13:D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Vysvětlivky a definice</vt:lpstr>
      <vt:lpstr>Vstupy</vt:lpstr>
      <vt:lpstr>Odpisy</vt:lpstr>
      <vt:lpstr>Kalkulace a výstupy</vt:lpstr>
      <vt:lpstr>Jednorázové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VOPALECKÝ Jaroslav</dc:creator>
  <cp:lastModifiedBy>ŠUBRT Pavel</cp:lastModifiedBy>
  <dcterms:created xsi:type="dcterms:W3CDTF">2017-04-12T09:15:20Z</dcterms:created>
  <dcterms:modified xsi:type="dcterms:W3CDTF">2018-08-16T11:24:22Z</dcterms:modified>
</cp:coreProperties>
</file>